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4\Qorvo MRTS\FY25 Final\"/>
    </mc:Choice>
  </mc:AlternateContent>
  <xr:revisionPtr revIDLastSave="0" documentId="8_{3F410461-C70F-4AF3-8417-C4650FD6D0B3}" xr6:coauthVersionLast="47" xr6:coauthVersionMax="47" xr10:uidLastSave="{00000000-0000-0000-0000-000000000000}"/>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45" i="5"/>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c r="B238" i="5"/>
  <c r="T238" i="5" s="1"/>
  <c r="B239" i="5"/>
  <c r="T239" i="5" s="1"/>
  <c r="B240" i="5"/>
  <c r="T240" i="5" s="1"/>
  <c r="B241" i="5"/>
  <c r="T241" i="5"/>
  <c r="B242" i="5"/>
  <c r="T242" i="5" s="1"/>
  <c r="B243" i="5"/>
  <c r="T243" i="5" s="1"/>
  <c r="B244" i="5"/>
  <c r="T244" i="5" s="1"/>
  <c r="B245" i="5"/>
  <c r="T245" i="5"/>
  <c r="B246" i="5"/>
  <c r="T246" i="5" s="1"/>
  <c r="B247" i="5"/>
  <c r="T247" i="5" s="1"/>
  <c r="B248" i="5"/>
  <c r="T248" i="5" s="1"/>
  <c r="B249" i="5"/>
  <c r="T249" i="5"/>
  <c r="B250" i="5"/>
  <c r="T250" i="5" s="1"/>
  <c r="B251" i="5"/>
  <c r="T251" i="5" s="1"/>
  <c r="B252" i="5"/>
  <c r="T252" i="5" s="1"/>
  <c r="B253" i="5"/>
  <c r="T253" i="5"/>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c r="B270" i="5"/>
  <c r="T270" i="5" s="1"/>
  <c r="B271" i="5"/>
  <c r="T271" i="5" s="1"/>
  <c r="B272" i="5"/>
  <c r="T272" i="5" s="1"/>
  <c r="B273" i="5"/>
  <c r="T273" i="5"/>
  <c r="B274" i="5"/>
  <c r="T274" i="5" s="1"/>
  <c r="B275" i="5"/>
  <c r="T275" i="5" s="1"/>
  <c r="B276" i="5"/>
  <c r="T276" i="5" s="1"/>
  <c r="B277" i="5"/>
  <c r="T277" i="5"/>
  <c r="B278" i="5"/>
  <c r="T278" i="5" s="1"/>
  <c r="B279" i="5"/>
  <c r="T279" i="5" s="1"/>
  <c r="B280" i="5"/>
  <c r="T280" i="5" s="1"/>
  <c r="B281" i="5"/>
  <c r="T281" i="5"/>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c r="B306" i="5"/>
  <c r="T306" i="5" s="1"/>
  <c r="B307" i="5"/>
  <c r="T307" i="5" s="1"/>
  <c r="B308" i="5"/>
  <c r="T308" i="5" s="1"/>
  <c r="B309" i="5"/>
  <c r="T309" i="5" s="1"/>
  <c r="B310" i="5"/>
  <c r="T310" i="5" s="1"/>
  <c r="B311" i="5"/>
  <c r="T311" i="5" s="1"/>
  <c r="B312" i="5"/>
  <c r="T312" i="5" s="1"/>
  <c r="B313" i="5"/>
  <c r="T313" i="5"/>
  <c r="B314" i="5"/>
  <c r="T314" i="5" s="1"/>
  <c r="B315" i="5"/>
  <c r="T315" i="5" s="1"/>
  <c r="B316" i="5"/>
  <c r="T316" i="5" s="1"/>
  <c r="B317" i="5"/>
  <c r="T317" i="5"/>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c r="B330" i="5"/>
  <c r="T330" i="5" s="1"/>
  <c r="B331" i="5"/>
  <c r="T331" i="5" s="1"/>
  <c r="B332" i="5"/>
  <c r="T332" i="5" s="1"/>
  <c r="B333" i="5"/>
  <c r="T333" i="5"/>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c r="B346" i="5"/>
  <c r="T346" i="5" s="1"/>
  <c r="B347" i="5"/>
  <c r="T347" i="5"/>
  <c r="B348" i="5"/>
  <c r="T348" i="5"/>
  <c r="B349" i="5"/>
  <c r="T349" i="5"/>
  <c r="B350" i="5"/>
  <c r="T350" i="5" s="1"/>
  <c r="B351" i="5"/>
  <c r="T351" i="5"/>
  <c r="B352" i="5"/>
  <c r="T352" i="5"/>
  <c r="B353" i="5"/>
  <c r="T353" i="5"/>
  <c r="B354" i="5"/>
  <c r="T354" i="5" s="1"/>
  <c r="B355" i="5"/>
  <c r="T355" i="5"/>
  <c r="B356" i="5"/>
  <c r="T356" i="5"/>
  <c r="B357" i="5"/>
  <c r="T357" i="5"/>
  <c r="B358" i="5"/>
  <c r="T358" i="5" s="1"/>
  <c r="B359" i="5"/>
  <c r="T359" i="5"/>
  <c r="B360" i="5"/>
  <c r="T360" i="5"/>
  <c r="B361" i="5"/>
  <c r="T361" i="5"/>
  <c r="B362" i="5"/>
  <c r="T362" i="5" s="1"/>
  <c r="B363" i="5"/>
  <c r="T363" i="5"/>
  <c r="B364" i="5"/>
  <c r="T364" i="5"/>
  <c r="B365" i="5"/>
  <c r="T365" i="5"/>
  <c r="B366" i="5"/>
  <c r="T366" i="5" s="1"/>
  <c r="B367" i="5"/>
  <c r="T367" i="5"/>
  <c r="B368" i="5"/>
  <c r="T368" i="5"/>
  <c r="B369" i="5"/>
  <c r="T369" i="5"/>
  <c r="B370" i="5"/>
  <c r="T370" i="5" s="1"/>
  <c r="B371" i="5"/>
  <c r="T371" i="5"/>
  <c r="B372" i="5"/>
  <c r="T372" i="5"/>
  <c r="B373" i="5"/>
  <c r="T373" i="5"/>
  <c r="B374" i="5"/>
  <c r="T374" i="5" s="1"/>
  <c r="B375" i="5"/>
  <c r="T375" i="5"/>
  <c r="B376" i="5"/>
  <c r="T376" i="5"/>
  <c r="B377" i="5"/>
  <c r="T377" i="5"/>
  <c r="B378" i="5"/>
  <c r="T378" i="5" s="1"/>
  <c r="B379" i="5"/>
  <c r="T379" i="5"/>
  <c r="B380" i="5"/>
  <c r="T380" i="5"/>
  <c r="B381" i="5"/>
  <c r="T381" i="5"/>
  <c r="B382" i="5"/>
  <c r="T382" i="5" s="1"/>
  <c r="B383" i="5"/>
  <c r="T383" i="5"/>
  <c r="B384" i="5"/>
  <c r="T384" i="5"/>
  <c r="B385" i="5"/>
  <c r="T385" i="5"/>
  <c r="B386" i="5"/>
  <c r="T386" i="5" s="1"/>
  <c r="B387" i="5"/>
  <c r="T387" i="5"/>
  <c r="B388" i="5"/>
  <c r="T388" i="5"/>
  <c r="B389" i="5"/>
  <c r="T389" i="5"/>
  <c r="B390" i="5"/>
  <c r="T390" i="5" s="1"/>
  <c r="B391" i="5"/>
  <c r="T391" i="5"/>
  <c r="B392" i="5"/>
  <c r="T392" i="5"/>
  <c r="B393" i="5"/>
  <c r="T393" i="5"/>
  <c r="B394" i="5"/>
  <c r="T394" i="5" s="1"/>
  <c r="B395" i="5"/>
  <c r="T395" i="5"/>
  <c r="B396" i="5"/>
  <c r="T396" i="5"/>
  <c r="B397" i="5"/>
  <c r="T397" i="5"/>
  <c r="B398" i="5"/>
  <c r="T398" i="5" s="1"/>
  <c r="B399" i="5"/>
  <c r="T399" i="5"/>
  <c r="B400" i="5"/>
  <c r="T400" i="5"/>
  <c r="B401" i="5"/>
  <c r="T401" i="5"/>
  <c r="B402" i="5"/>
  <c r="T402" i="5" s="1"/>
  <c r="B403" i="5"/>
  <c r="T403" i="5"/>
  <c r="B404" i="5"/>
  <c r="T404" i="5"/>
  <c r="B405" i="5"/>
  <c r="T405" i="5"/>
  <c r="B406" i="5"/>
  <c r="T406" i="5" s="1"/>
  <c r="B407" i="5"/>
  <c r="T407" i="5"/>
  <c r="B408" i="5"/>
  <c r="T408" i="5"/>
  <c r="B409" i="5"/>
  <c r="T409" i="5"/>
  <c r="B410" i="5"/>
  <c r="T410" i="5" s="1"/>
  <c r="B411" i="5"/>
  <c r="T411" i="5"/>
  <c r="B412" i="5"/>
  <c r="T412" i="5"/>
  <c r="B413" i="5"/>
  <c r="T413" i="5"/>
  <c r="B414" i="5"/>
  <c r="T414" i="5" s="1"/>
  <c r="B415" i="5"/>
  <c r="T415" i="5"/>
  <c r="B416" i="5"/>
  <c r="T416" i="5"/>
  <c r="B417" i="5"/>
  <c r="T417" i="5"/>
  <c r="B418" i="5"/>
  <c r="T418" i="5" s="1"/>
  <c r="B419" i="5"/>
  <c r="T419" i="5"/>
  <c r="B420" i="5"/>
  <c r="T420" i="5"/>
  <c r="B421" i="5"/>
  <c r="T421" i="5"/>
  <c r="B422" i="5"/>
  <c r="T422" i="5" s="1"/>
  <c r="B423" i="5"/>
  <c r="T423" i="5"/>
  <c r="B424" i="5"/>
  <c r="T424" i="5"/>
  <c r="B425" i="5"/>
  <c r="T425" i="5"/>
  <c r="B426" i="5"/>
  <c r="T426" i="5" s="1"/>
  <c r="B427" i="5"/>
  <c r="T427" i="5"/>
  <c r="B428" i="5"/>
  <c r="T428" i="5"/>
  <c r="B429" i="5"/>
  <c r="T429" i="5"/>
  <c r="B430" i="5"/>
  <c r="T430" i="5" s="1"/>
  <c r="B431" i="5"/>
  <c r="T431" i="5"/>
  <c r="B432" i="5"/>
  <c r="T432" i="5"/>
  <c r="B433" i="5"/>
  <c r="T433" i="5"/>
  <c r="B434" i="5"/>
  <c r="T434" i="5" s="1"/>
  <c r="B435" i="5"/>
  <c r="T435" i="5"/>
  <c r="B436" i="5"/>
  <c r="T436" i="5"/>
  <c r="B437" i="5"/>
  <c r="T437" i="5"/>
  <c r="B438" i="5"/>
  <c r="T438" i="5" s="1"/>
  <c r="B439" i="5"/>
  <c r="T439" i="5"/>
  <c r="B440" i="5"/>
  <c r="T440" i="5"/>
  <c r="B441" i="5"/>
  <c r="T441" i="5"/>
  <c r="B442" i="5"/>
  <c r="T442" i="5" s="1"/>
  <c r="B443" i="5"/>
  <c r="T443" i="5"/>
  <c r="B444" i="5"/>
  <c r="T444" i="5"/>
  <c r="B445" i="5"/>
  <c r="T445" i="5"/>
  <c r="B446" i="5"/>
  <c r="T446" i="5" s="1"/>
  <c r="B447" i="5"/>
  <c r="T447" i="5"/>
  <c r="B448" i="5"/>
  <c r="T448" i="5"/>
  <c r="B449" i="5"/>
  <c r="T449" i="5"/>
  <c r="B450" i="5"/>
  <c r="T450" i="5" s="1"/>
  <c r="B451" i="5"/>
  <c r="T451" i="5"/>
  <c r="B452" i="5"/>
  <c r="T452" i="5"/>
  <c r="B453" i="5"/>
  <c r="T453" i="5"/>
  <c r="B454" i="5"/>
  <c r="T454" i="5" s="1"/>
  <c r="B455" i="5"/>
  <c r="T455" i="5"/>
  <c r="B456" i="5"/>
  <c r="T456" i="5"/>
  <c r="B457" i="5"/>
  <c r="T457" i="5"/>
  <c r="B458" i="5"/>
  <c r="T458" i="5" s="1"/>
  <c r="B459" i="5"/>
  <c r="T459" i="5"/>
  <c r="B460" i="5"/>
  <c r="T460" i="5"/>
  <c r="B461" i="5"/>
  <c r="T461" i="5"/>
  <c r="B462" i="5"/>
  <c r="T462" i="5" s="1"/>
  <c r="B463" i="5"/>
  <c r="T463" i="5"/>
  <c r="B464" i="5"/>
  <c r="T464" i="5"/>
  <c r="B465" i="5"/>
  <c r="T465" i="5"/>
  <c r="B466" i="5"/>
  <c r="T466" i="5" s="1"/>
  <c r="B467" i="5"/>
  <c r="T467" i="5"/>
  <c r="B468" i="5"/>
  <c r="T468" i="5"/>
  <c r="B469" i="5"/>
  <c r="T469" i="5"/>
  <c r="B470" i="5"/>
  <c r="T470" i="5" s="1"/>
  <c r="B471" i="5"/>
  <c r="T471" i="5"/>
  <c r="B472" i="5"/>
  <c r="T472" i="5"/>
  <c r="B473" i="5"/>
  <c r="T473" i="5"/>
  <c r="B474" i="5"/>
  <c r="T474" i="5" s="1"/>
  <c r="B475" i="5"/>
  <c r="T475" i="5"/>
  <c r="B476" i="5"/>
  <c r="T476" i="5"/>
  <c r="B477" i="5"/>
  <c r="T477" i="5"/>
  <c r="B478" i="5"/>
  <c r="T478" i="5" s="1"/>
  <c r="B479" i="5"/>
  <c r="T479" i="5"/>
  <c r="B480" i="5"/>
  <c r="T480" i="5"/>
  <c r="B481" i="5"/>
  <c r="T481" i="5"/>
  <c r="B482" i="5"/>
  <c r="T482" i="5" s="1"/>
  <c r="B483" i="5"/>
  <c r="T483" i="5"/>
  <c r="B484" i="5"/>
  <c r="T484" i="5"/>
  <c r="B485" i="5"/>
  <c r="T485" i="5"/>
  <c r="B486" i="5"/>
  <c r="T486" i="5" s="1"/>
  <c r="B487" i="5"/>
  <c r="T487" i="5"/>
  <c r="B488" i="5"/>
  <c r="T488" i="5"/>
  <c r="B489" i="5"/>
  <c r="T489" i="5"/>
  <c r="B490" i="5"/>
  <c r="T490" i="5" s="1"/>
  <c r="B491" i="5"/>
  <c r="T491" i="5"/>
  <c r="B492" i="5"/>
  <c r="T492" i="5" s="1"/>
  <c r="B493" i="5"/>
  <c r="T493" i="5"/>
  <c r="B494" i="5"/>
  <c r="T494" i="5" s="1"/>
  <c r="B495" i="5"/>
  <c r="T495" i="5"/>
  <c r="B496" i="5"/>
  <c r="T496" i="5"/>
  <c r="B497" i="5"/>
  <c r="T497" i="5"/>
  <c r="B498" i="5"/>
  <c r="T498" i="5" s="1"/>
  <c r="B499" i="5"/>
  <c r="T499" i="5"/>
  <c r="B500" i="5"/>
  <c r="T500" i="5" s="1"/>
  <c r="B501" i="5"/>
  <c r="T501" i="5" s="1"/>
  <c r="B502" i="5"/>
  <c r="T502" i="5" s="1"/>
  <c r="B503" i="5"/>
  <c r="T503" i="5"/>
  <c r="B504" i="5"/>
  <c r="T504" i="5"/>
  <c r="B505" i="5"/>
  <c r="T505" i="5"/>
  <c r="B506" i="5"/>
  <c r="T506" i="5" s="1"/>
  <c r="B507" i="5"/>
  <c r="T507" i="5"/>
  <c r="B508" i="5"/>
  <c r="T508" i="5" s="1"/>
  <c r="B509" i="5"/>
  <c r="T509" i="5" s="1"/>
  <c r="B510" i="5"/>
  <c r="T510" i="5" s="1"/>
  <c r="B511" i="5"/>
  <c r="T511" i="5"/>
  <c r="B512" i="5"/>
  <c r="T512" i="5" s="1"/>
  <c r="B513" i="5"/>
  <c r="T513" i="5"/>
  <c r="B514" i="5"/>
  <c r="T514" i="5" s="1"/>
  <c r="B515" i="5"/>
  <c r="T515" i="5"/>
  <c r="B516" i="5"/>
  <c r="T516" i="5"/>
  <c r="B517" i="5"/>
  <c r="T517" i="5" s="1"/>
  <c r="B518" i="5"/>
  <c r="T518" i="5" s="1"/>
  <c r="B519" i="5"/>
  <c r="T519" i="5"/>
  <c r="B520" i="5"/>
  <c r="T520" i="5"/>
  <c r="B521" i="5"/>
  <c r="T521" i="5" s="1"/>
  <c r="B522" i="5"/>
  <c r="T522" i="5" s="1"/>
  <c r="B523" i="5"/>
  <c r="T523" i="5"/>
  <c r="B524" i="5"/>
  <c r="T524" i="5" s="1"/>
  <c r="B525" i="5"/>
  <c r="T525" i="5"/>
  <c r="B526" i="5"/>
  <c r="T526" i="5" s="1"/>
  <c r="B527" i="5"/>
  <c r="T527" i="5"/>
  <c r="B528" i="5"/>
  <c r="T528" i="5"/>
  <c r="B529" i="5"/>
  <c r="T529" i="5"/>
  <c r="B530" i="5"/>
  <c r="T530" i="5" s="1"/>
  <c r="B531" i="5"/>
  <c r="T531" i="5"/>
  <c r="B532" i="5"/>
  <c r="T532" i="5" s="1"/>
  <c r="B533" i="5"/>
  <c r="T533" i="5" s="1"/>
  <c r="B534" i="5"/>
  <c r="T534" i="5" s="1"/>
  <c r="B535" i="5"/>
  <c r="T535" i="5"/>
  <c r="B536" i="5"/>
  <c r="T536" i="5"/>
  <c r="B537" i="5"/>
  <c r="T537" i="5"/>
  <c r="B538" i="5"/>
  <c r="T538" i="5" s="1"/>
  <c r="B539" i="5"/>
  <c r="T539" i="5"/>
  <c r="B540" i="5"/>
  <c r="T540" i="5" s="1"/>
  <c r="B541" i="5"/>
  <c r="T541" i="5" s="1"/>
  <c r="B542" i="5"/>
  <c r="T542" i="5" s="1"/>
  <c r="B543" i="5"/>
  <c r="T543" i="5"/>
  <c r="B544" i="5"/>
  <c r="T544" i="5" s="1"/>
  <c r="B545" i="5"/>
  <c r="T545" i="5"/>
  <c r="B546" i="5"/>
  <c r="T546" i="5" s="1"/>
  <c r="B547" i="5"/>
  <c r="T547" i="5"/>
  <c r="B548" i="5"/>
  <c r="T548" i="5"/>
  <c r="B549" i="5"/>
  <c r="T549" i="5" s="1"/>
  <c r="B550" i="5"/>
  <c r="T550" i="5" s="1"/>
  <c r="B551" i="5"/>
  <c r="T551" i="5"/>
  <c r="B552" i="5"/>
  <c r="T552" i="5"/>
  <c r="B553" i="5"/>
  <c r="T553" i="5"/>
  <c r="B554" i="5"/>
  <c r="T554" i="5" s="1"/>
  <c r="B555" i="5"/>
  <c r="T555" i="5"/>
  <c r="B556" i="5"/>
  <c r="T556" i="5" s="1"/>
  <c r="B557" i="5"/>
  <c r="T557" i="5"/>
  <c r="B558" i="5"/>
  <c r="T558" i="5" s="1"/>
  <c r="B559" i="5"/>
  <c r="T559" i="5"/>
  <c r="B560" i="5"/>
  <c r="T560" i="5"/>
  <c r="B561" i="5"/>
  <c r="T561" i="5"/>
  <c r="B562" i="5"/>
  <c r="T562" i="5" s="1"/>
  <c r="B563" i="5"/>
  <c r="T563" i="5" s="1"/>
  <c r="B564" i="5"/>
  <c r="T564" i="5" s="1"/>
  <c r="B565" i="5"/>
  <c r="T565" i="5" s="1"/>
  <c r="B566" i="5"/>
  <c r="T566" i="5" s="1"/>
  <c r="B567" i="5"/>
  <c r="T567" i="5"/>
  <c r="B568" i="5"/>
  <c r="T568" i="5"/>
  <c r="B569" i="5"/>
  <c r="T569" i="5"/>
  <c r="B570" i="5"/>
  <c r="T570" i="5" s="1"/>
  <c r="B571" i="5"/>
  <c r="T571" i="5"/>
  <c r="B572" i="5"/>
  <c r="T572" i="5" s="1"/>
  <c r="B573" i="5"/>
  <c r="T573" i="5" s="1"/>
  <c r="B574" i="5"/>
  <c r="T574" i="5" s="1"/>
  <c r="B575" i="5"/>
  <c r="T575" i="5"/>
  <c r="B576" i="5"/>
  <c r="T576" i="5" s="1"/>
  <c r="B577" i="5"/>
  <c r="T577" i="5"/>
  <c r="B578" i="5"/>
  <c r="T578" i="5" s="1"/>
  <c r="B579" i="5"/>
  <c r="T579" i="5" s="1"/>
  <c r="B580" i="5"/>
  <c r="T580" i="5"/>
  <c r="B581" i="5"/>
  <c r="T581" i="5" s="1"/>
  <c r="B582" i="5"/>
  <c r="T582" i="5" s="1"/>
  <c r="B583" i="5"/>
  <c r="T583" i="5"/>
  <c r="B584" i="5"/>
  <c r="T584" i="5"/>
  <c r="B585" i="5"/>
  <c r="T585" i="5"/>
  <c r="B586" i="5"/>
  <c r="T586" i="5" s="1"/>
  <c r="B587" i="5"/>
  <c r="T587" i="5" s="1"/>
  <c r="B588" i="5"/>
  <c r="T588" i="5" s="1"/>
  <c r="B589" i="5"/>
  <c r="T589" i="5"/>
  <c r="B590" i="5"/>
  <c r="T590" i="5" s="1"/>
  <c r="B591" i="5"/>
  <c r="T591" i="5"/>
  <c r="B592" i="5"/>
  <c r="T592" i="5"/>
  <c r="B593" i="5"/>
  <c r="T593" i="5"/>
  <c r="B594" i="5"/>
  <c r="T594" i="5" s="1"/>
  <c r="B595" i="5"/>
  <c r="T595" i="5" s="1"/>
  <c r="B596" i="5"/>
  <c r="T596" i="5" s="1"/>
  <c r="B597" i="5"/>
  <c r="T597" i="5" s="1"/>
  <c r="B598" i="5"/>
  <c r="T598" i="5" s="1"/>
  <c r="B599" i="5"/>
  <c r="T599" i="5"/>
  <c r="B600" i="5"/>
  <c r="T600" i="5"/>
  <c r="B601" i="5"/>
  <c r="T601" i="5"/>
  <c r="B602" i="5"/>
  <c r="T602" i="5" s="1"/>
  <c r="B603" i="5"/>
  <c r="T603" i="5"/>
  <c r="B604" i="5"/>
  <c r="T604" i="5" s="1"/>
  <c r="B605" i="5"/>
  <c r="T605" i="5" s="1"/>
  <c r="B606" i="5"/>
  <c r="T606" i="5" s="1"/>
  <c r="B607" i="5"/>
  <c r="T607" i="5"/>
  <c r="B608" i="5"/>
  <c r="T608" i="5" s="1"/>
  <c r="B609" i="5"/>
  <c r="T609" i="5" s="1"/>
  <c r="B610" i="5"/>
  <c r="T610" i="5" s="1"/>
  <c r="B611" i="5"/>
  <c r="T611" i="5"/>
  <c r="B612" i="5"/>
  <c r="T612" i="5" s="1"/>
  <c r="B613" i="5"/>
  <c r="T613" i="5" s="1"/>
  <c r="B614" i="5"/>
  <c r="T614" i="5" s="1"/>
  <c r="B615" i="5"/>
  <c r="T615" i="5"/>
  <c r="B616" i="5"/>
  <c r="T616" i="5" s="1"/>
  <c r="B617" i="5"/>
  <c r="T617" i="5" s="1"/>
  <c r="B618" i="5"/>
  <c r="T618" i="5" s="1"/>
  <c r="B619" i="5"/>
  <c r="T619" i="5"/>
  <c r="B620" i="5"/>
  <c r="T620" i="5" s="1"/>
  <c r="B621" i="5"/>
  <c r="T621" i="5" s="1"/>
  <c r="B622" i="5"/>
  <c r="T622" i="5" s="1"/>
  <c r="B623" i="5"/>
  <c r="T623" i="5"/>
  <c r="B624" i="5"/>
  <c r="T624" i="5" s="1"/>
  <c r="B625" i="5"/>
  <c r="T625" i="5" s="1"/>
  <c r="B626" i="5"/>
  <c r="T626" i="5" s="1"/>
  <c r="B627" i="5"/>
  <c r="T627" i="5"/>
  <c r="B628" i="5"/>
  <c r="T628" i="5" s="1"/>
  <c r="B629" i="5"/>
  <c r="T629" i="5" s="1"/>
  <c r="B630" i="5"/>
  <c r="T630" i="5" s="1"/>
  <c r="B631" i="5"/>
  <c r="T631" i="5"/>
  <c r="B632" i="5"/>
  <c r="T632" i="5" s="1"/>
  <c r="B633" i="5"/>
  <c r="T633" i="5" s="1"/>
  <c r="B634" i="5"/>
  <c r="T634" i="5" s="1"/>
  <c r="B635" i="5"/>
  <c r="T635" i="5"/>
  <c r="B636" i="5"/>
  <c r="T636" i="5" s="1"/>
  <c r="B637" i="5"/>
  <c r="T637" i="5" s="1"/>
  <c r="B638" i="5"/>
  <c r="T638" i="5" s="1"/>
  <c r="B639" i="5"/>
  <c r="T639" i="5"/>
  <c r="B640" i="5"/>
  <c r="T640" i="5" s="1"/>
  <c r="B641" i="5"/>
  <c r="T641" i="5" s="1"/>
  <c r="B642" i="5"/>
  <c r="T642" i="5" s="1"/>
  <c r="B643" i="5"/>
  <c r="T643" i="5"/>
  <c r="B644" i="5"/>
  <c r="T644" i="5" s="1"/>
  <c r="B645" i="5"/>
  <c r="T645" i="5" s="1"/>
  <c r="B646" i="5"/>
  <c r="T646" i="5" s="1"/>
  <c r="B647" i="5"/>
  <c r="T647" i="5"/>
  <c r="B648" i="5"/>
  <c r="T648" i="5" s="1"/>
  <c r="B649" i="5"/>
  <c r="T649" i="5" s="1"/>
  <c r="B650" i="5"/>
  <c r="T650" i="5" s="1"/>
  <c r="B651" i="5"/>
  <c r="T651" i="5"/>
  <c r="B652" i="5"/>
  <c r="T652" i="5" s="1"/>
  <c r="B653" i="5"/>
  <c r="T653" i="5" s="1"/>
  <c r="B654" i="5"/>
  <c r="T654" i="5" s="1"/>
  <c r="B655" i="5"/>
  <c r="T655" i="5"/>
  <c r="B656" i="5"/>
  <c r="T656" i="5" s="1"/>
  <c r="B657" i="5"/>
  <c r="T657" i="5" s="1"/>
  <c r="B658" i="5"/>
  <c r="T658" i="5" s="1"/>
  <c r="B659" i="5"/>
  <c r="T659" i="5"/>
  <c r="B660" i="5"/>
  <c r="T660" i="5" s="1"/>
  <c r="B661" i="5"/>
  <c r="T661" i="5" s="1"/>
  <c r="B662" i="5"/>
  <c r="T662" i="5" s="1"/>
  <c r="B663" i="5"/>
  <c r="T663" i="5"/>
  <c r="B664" i="5"/>
  <c r="T664" i="5" s="1"/>
  <c r="B665" i="5"/>
  <c r="T665" i="5" s="1"/>
  <c r="B666" i="5"/>
  <c r="T666" i="5" s="1"/>
  <c r="B667" i="5"/>
  <c r="T667" i="5"/>
  <c r="B668" i="5"/>
  <c r="T668" i="5" s="1"/>
  <c r="B669" i="5"/>
  <c r="T669" i="5" s="1"/>
  <c r="B670" i="5"/>
  <c r="T670" i="5" s="1"/>
  <c r="B671" i="5"/>
  <c r="T671" i="5"/>
  <c r="B672" i="5"/>
  <c r="T672" i="5" s="1"/>
  <c r="B673" i="5"/>
  <c r="T673" i="5" s="1"/>
  <c r="B674" i="5"/>
  <c r="T674" i="5" s="1"/>
  <c r="B675" i="5"/>
  <c r="T675" i="5"/>
  <c r="B676" i="5"/>
  <c r="T676" i="5" s="1"/>
  <c r="B677" i="5"/>
  <c r="T677" i="5" s="1"/>
  <c r="B678" i="5"/>
  <c r="T678" i="5" s="1"/>
  <c r="B679" i="5"/>
  <c r="T679" i="5"/>
  <c r="B680" i="5"/>
  <c r="T680" i="5" s="1"/>
  <c r="B681" i="5"/>
  <c r="T681" i="5" s="1"/>
  <c r="B682" i="5"/>
  <c r="T682" i="5" s="1"/>
  <c r="B683" i="5"/>
  <c r="T683" i="5"/>
  <c r="B684" i="5"/>
  <c r="T684" i="5" s="1"/>
  <c r="B685" i="5"/>
  <c r="T685" i="5" s="1"/>
  <c r="B686" i="5"/>
  <c r="T686" i="5" s="1"/>
  <c r="B687" i="5"/>
  <c r="T687" i="5"/>
  <c r="B688" i="5"/>
  <c r="T688" i="5" s="1"/>
  <c r="B689" i="5"/>
  <c r="T689" i="5" s="1"/>
  <c r="B690" i="5"/>
  <c r="T690" i="5" s="1"/>
  <c r="B691" i="5"/>
  <c r="T691" i="5"/>
  <c r="B692" i="5"/>
  <c r="T692" i="5" s="1"/>
  <c r="B693" i="5"/>
  <c r="T693" i="5" s="1"/>
  <c r="B694" i="5"/>
  <c r="T694" i="5" s="1"/>
  <c r="B695" i="5"/>
  <c r="T695" i="5"/>
  <c r="B696" i="5"/>
  <c r="T696" i="5" s="1"/>
  <c r="B697" i="5"/>
  <c r="T697" i="5" s="1"/>
  <c r="B698" i="5"/>
  <c r="T698" i="5" s="1"/>
  <c r="B699" i="5"/>
  <c r="T699" i="5"/>
  <c r="B700" i="5"/>
  <c r="T700" i="5" s="1"/>
  <c r="B701" i="5"/>
  <c r="T701" i="5" s="1"/>
  <c r="B702" i="5"/>
  <c r="T702" i="5" s="1"/>
  <c r="B703" i="5"/>
  <c r="T703" i="5"/>
  <c r="B704" i="5"/>
  <c r="T704" i="5" s="1"/>
  <c r="B705" i="5"/>
  <c r="T705" i="5" s="1"/>
  <c r="B706" i="5"/>
  <c r="T706" i="5" s="1"/>
  <c r="B707" i="5"/>
  <c r="T707" i="5"/>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c r="B720" i="5"/>
  <c r="T720" i="5" s="1"/>
  <c r="B721" i="5"/>
  <c r="T721" i="5" s="1"/>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c r="B784" i="5"/>
  <c r="T784" i="5" s="1"/>
  <c r="B785" i="5"/>
  <c r="T785" i="5" s="1"/>
  <c r="B786" i="5"/>
  <c r="T786" i="5" s="1"/>
  <c r="B787" i="5"/>
  <c r="T787" i="5"/>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c r="B832" i="5"/>
  <c r="T832" i="5" s="1"/>
  <c r="B833" i="5"/>
  <c r="T833" i="5" s="1"/>
  <c r="B834" i="5"/>
  <c r="T834" i="5" s="1"/>
  <c r="B835" i="5"/>
  <c r="T835" i="5"/>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c r="B848" i="5"/>
  <c r="T848" i="5" s="1"/>
  <c r="B849" i="5"/>
  <c r="T849" i="5" s="1"/>
  <c r="B850" i="5"/>
  <c r="T850" i="5" s="1"/>
  <c r="B851" i="5"/>
  <c r="T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s="1"/>
  <c r="B866" i="5"/>
  <c r="T866" i="5" s="1"/>
  <c r="B867" i="5"/>
  <c r="T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c r="B880" i="5"/>
  <c r="T880" i="5" s="1"/>
  <c r="B881" i="5"/>
  <c r="T881" i="5" s="1"/>
  <c r="B882" i="5"/>
  <c r="T882" i="5" s="1"/>
  <c r="B883" i="5"/>
  <c r="T883" i="5"/>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c r="B896" i="5"/>
  <c r="T896" i="5" s="1"/>
  <c r="B897" i="5"/>
  <c r="T897" i="5" s="1"/>
  <c r="B898" i="5"/>
  <c r="T898" i="5" s="1"/>
  <c r="B899" i="5"/>
  <c r="T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c r="B912" i="5"/>
  <c r="T912" i="5" s="1"/>
  <c r="B913" i="5"/>
  <c r="T913" i="5" s="1"/>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s="1"/>
  <c r="B947" i="5"/>
  <c r="T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c r="B960" i="5"/>
  <c r="T960" i="5" s="1"/>
  <c r="B961" i="5"/>
  <c r="T961" i="5" s="1"/>
  <c r="B962" i="5"/>
  <c r="T962" i="5" s="1"/>
  <c r="B963" i="5"/>
  <c r="T963" i="5"/>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c r="B976" i="5"/>
  <c r="T976" i="5" s="1"/>
  <c r="B977" i="5"/>
  <c r="T977" i="5" s="1"/>
  <c r="B978" i="5"/>
  <c r="T978" i="5" s="1"/>
  <c r="B979" i="5"/>
  <c r="T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c r="B992" i="5"/>
  <c r="T992" i="5" s="1"/>
  <c r="B993" i="5"/>
  <c r="T993" i="5" s="1"/>
  <c r="B994" i="5"/>
  <c r="T994" i="5" s="1"/>
  <c r="B995" i="5"/>
  <c r="T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c r="B1008" i="5"/>
  <c r="T1008" i="5" s="1"/>
  <c r="B1009" i="5"/>
  <c r="T1009" i="5" s="1"/>
  <c r="B1010" i="5"/>
  <c r="T1010" i="5" s="1"/>
  <c r="B1011" i="5"/>
  <c r="T1011" i="5"/>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c r="B1024" i="5"/>
  <c r="T1024" i="5" s="1"/>
  <c r="B1025" i="5"/>
  <c r="T1025" i="5" s="1"/>
  <c r="B1026" i="5"/>
  <c r="T1026" i="5" s="1"/>
  <c r="B1027" i="5"/>
  <c r="T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c r="B1056" i="5"/>
  <c r="T1056" i="5" s="1"/>
  <c r="B1057" i="5"/>
  <c r="T1057" i="5" s="1"/>
  <c r="B1058" i="5"/>
  <c r="T1058" i="5" s="1"/>
  <c r="B1059" i="5"/>
  <c r="T1059" i="5"/>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s="1"/>
  <c r="B1091" i="5"/>
  <c r="T1091" i="5"/>
  <c r="B1092" i="5"/>
  <c r="T1092" i="5" s="1"/>
  <c r="B1093" i="5"/>
  <c r="T1093" i="5" s="1"/>
  <c r="B1094" i="5"/>
  <c r="T1094" i="5" s="1"/>
  <c r="B1095" i="5"/>
  <c r="T1095" i="5" s="1"/>
  <c r="B1096" i="5"/>
  <c r="T1096" i="5" s="1"/>
  <c r="B1097" i="5"/>
  <c r="T1097" i="5" s="1"/>
  <c r="B1098" i="5"/>
  <c r="T1098" i="5" s="1"/>
  <c r="B1099" i="5"/>
  <c r="T1099" i="5"/>
  <c r="B1100" i="5"/>
  <c r="T1100" i="5" s="1"/>
  <c r="B1101" i="5"/>
  <c r="T1101" i="5" s="1"/>
  <c r="B1102" i="5"/>
  <c r="T1102" i="5" s="1"/>
  <c r="B1103" i="5"/>
  <c r="T1103" i="5"/>
  <c r="B1104" i="5"/>
  <c r="T1104" i="5" s="1"/>
  <c r="B1105" i="5"/>
  <c r="T1105" i="5" s="1"/>
  <c r="B1106" i="5"/>
  <c r="T1106" i="5" s="1"/>
  <c r="B1107" i="5"/>
  <c r="T1107" i="5"/>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c r="B1120" i="5"/>
  <c r="T1120" i="5" s="1"/>
  <c r="B1121" i="5"/>
  <c r="T1121" i="5" s="1"/>
  <c r="B1122" i="5"/>
  <c r="T1122" i="5" s="1"/>
  <c r="B1123" i="5"/>
  <c r="T1123" i="5"/>
  <c r="B1124" i="5"/>
  <c r="T1124" i="5" s="1"/>
  <c r="B1125" i="5"/>
  <c r="T1125" i="5" s="1"/>
  <c r="B1126" i="5"/>
  <c r="T1126" i="5" s="1"/>
  <c r="B1127" i="5"/>
  <c r="T1127" i="5" s="1"/>
  <c r="B1128" i="5"/>
  <c r="T1128" i="5" s="1"/>
  <c r="B1129" i="5"/>
  <c r="T1129" i="5" s="1"/>
  <c r="B1130" i="5"/>
  <c r="T1130" i="5" s="1"/>
  <c r="B1131" i="5"/>
  <c r="T1131" i="5"/>
  <c r="B1132" i="5"/>
  <c r="T1132" i="5" s="1"/>
  <c r="B1133" i="5"/>
  <c r="T1133" i="5" s="1"/>
  <c r="B1134" i="5"/>
  <c r="T1134" i="5" s="1"/>
  <c r="B1135" i="5"/>
  <c r="T1135" i="5"/>
  <c r="B1136" i="5"/>
  <c r="T1136" i="5" s="1"/>
  <c r="B1137" i="5"/>
  <c r="T1137" i="5" s="1"/>
  <c r="B1138" i="5"/>
  <c r="T1138" i="5" s="1"/>
  <c r="B1139" i="5"/>
  <c r="T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c r="B1184" i="5"/>
  <c r="T1184" i="5" s="1"/>
  <c r="B1185" i="5"/>
  <c r="T1185" i="5" s="1"/>
  <c r="B1186" i="5"/>
  <c r="T1186" i="5" s="1"/>
  <c r="B1187" i="5"/>
  <c r="T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c r="B1200" i="5"/>
  <c r="T1200" i="5" s="1"/>
  <c r="B1201" i="5"/>
  <c r="T1201" i="5" s="1"/>
  <c r="B1202" i="5"/>
  <c r="T1202" i="5" s="1"/>
  <c r="B1203" i="5"/>
  <c r="T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c r="B1216" i="5"/>
  <c r="T1216" i="5" s="1"/>
  <c r="B1217" i="5"/>
  <c r="T1217" i="5" s="1"/>
  <c r="B1218" i="5"/>
  <c r="T1218" i="5" s="1"/>
  <c r="B1219" i="5"/>
  <c r="T1219" i="5"/>
  <c r="B1220" i="5"/>
  <c r="T1220" i="5" s="1"/>
  <c r="B1221" i="5"/>
  <c r="T1221" i="5" s="1"/>
  <c r="B1222" i="5"/>
  <c r="T1222" i="5" s="1"/>
  <c r="B1223" i="5"/>
  <c r="T1223" i="5" s="1"/>
  <c r="B1224" i="5"/>
  <c r="T1224" i="5"/>
  <c r="B1225" i="5"/>
  <c r="T1225" i="5" s="1"/>
  <c r="B1226" i="5"/>
  <c r="T1226" i="5"/>
  <c r="B1227" i="5"/>
  <c r="T1227" i="5" s="1"/>
  <c r="B1228" i="5"/>
  <c r="T1228" i="5"/>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c r="B1241" i="5"/>
  <c r="T1241" i="5" s="1"/>
  <c r="B1242" i="5"/>
  <c r="T1242" i="5"/>
  <c r="B1243" i="5"/>
  <c r="T1243" i="5" s="1"/>
  <c r="B1244" i="5"/>
  <c r="T1244" i="5"/>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c r="B1257" i="5"/>
  <c r="T1257" i="5" s="1"/>
  <c r="B1258" i="5"/>
  <c r="T1258" i="5"/>
  <c r="B1259" i="5"/>
  <c r="T1259" i="5" s="1"/>
  <c r="B1260" i="5"/>
  <c r="T1260" i="5"/>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c r="B1277" i="5"/>
  <c r="T1277" i="5" s="1"/>
  <c r="B1278" i="5"/>
  <c r="T1278" i="5"/>
  <c r="B1279" i="5"/>
  <c r="T1279" i="5" s="1"/>
  <c r="B1280" i="5"/>
  <c r="T1280" i="5"/>
  <c r="B1281" i="5"/>
  <c r="T1281" i="5" s="1"/>
  <c r="B1282" i="5"/>
  <c r="T1282" i="5"/>
  <c r="B1283" i="5"/>
  <c r="T1283" i="5" s="1"/>
  <c r="B1284" i="5"/>
  <c r="T1284" i="5"/>
  <c r="B1285" i="5"/>
  <c r="T1285" i="5" s="1"/>
  <c r="B1286" i="5"/>
  <c r="T1286" i="5"/>
  <c r="B1287" i="5"/>
  <c r="T1287" i="5" s="1"/>
  <c r="B1288" i="5"/>
  <c r="T1288" i="5"/>
  <c r="B1289" i="5"/>
  <c r="T1289" i="5" s="1"/>
  <c r="B1290" i="5"/>
  <c r="T1290" i="5"/>
  <c r="B1291" i="5"/>
  <c r="T1291" i="5" s="1"/>
  <c r="B1292" i="5"/>
  <c r="T1292" i="5"/>
  <c r="B1293" i="5"/>
  <c r="T1293" i="5" s="1"/>
  <c r="B1294" i="5"/>
  <c r="T1294" i="5"/>
  <c r="B1295" i="5"/>
  <c r="T1295" i="5" s="1"/>
  <c r="B1296" i="5"/>
  <c r="T1296" i="5"/>
  <c r="B1297" i="5"/>
  <c r="T1297" i="5" s="1"/>
  <c r="B1298" i="5"/>
  <c r="T1298" i="5"/>
  <c r="B1299" i="5"/>
  <c r="T1299" i="5" s="1"/>
  <c r="B1300" i="5"/>
  <c r="T1300" i="5"/>
  <c r="B1301" i="5"/>
  <c r="T1301" i="5" s="1"/>
  <c r="B1302" i="5"/>
  <c r="T1302" i="5"/>
  <c r="B1303" i="5"/>
  <c r="T1303" i="5" s="1"/>
  <c r="B1304" i="5"/>
  <c r="T1304" i="5"/>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s="1"/>
  <c r="B1316" i="5"/>
  <c r="T1316" i="5"/>
  <c r="B1317" i="5"/>
  <c r="T1317" i="5" s="1"/>
  <c r="B1318" i="5"/>
  <c r="T1318" i="5"/>
  <c r="B1319" i="5"/>
  <c r="T1319" i="5" s="1"/>
  <c r="B1320" i="5"/>
  <c r="T1320" i="5"/>
  <c r="B1321" i="5"/>
  <c r="T1321" i="5" s="1"/>
  <c r="B1322" i="5"/>
  <c r="T1322" i="5"/>
  <c r="B1323" i="5"/>
  <c r="T1323" i="5" s="1"/>
  <c r="B1324" i="5"/>
  <c r="T1324" i="5"/>
  <c r="B1325" i="5"/>
  <c r="T1325" i="5" s="1"/>
  <c r="B1326" i="5"/>
  <c r="T1326" i="5"/>
  <c r="B1327" i="5"/>
  <c r="T1327" i="5" s="1"/>
  <c r="B1328" i="5"/>
  <c r="T1328" i="5"/>
  <c r="B1329" i="5"/>
  <c r="T1329" i="5" s="1"/>
  <c r="B1330" i="5"/>
  <c r="T1330" i="5"/>
  <c r="B1331" i="5"/>
  <c r="T1331" i="5" s="1"/>
  <c r="B1332" i="5"/>
  <c r="T1332" i="5"/>
  <c r="B1333" i="5"/>
  <c r="T1333" i="5" s="1"/>
  <c r="B1334" i="5"/>
  <c r="T1334" i="5"/>
  <c r="B1335" i="5"/>
  <c r="T1335" i="5" s="1"/>
  <c r="B1336" i="5"/>
  <c r="T1336" i="5"/>
  <c r="B1337" i="5"/>
  <c r="T1337" i="5" s="1"/>
  <c r="B1338" i="5"/>
  <c r="T1338" i="5"/>
  <c r="B1339" i="5"/>
  <c r="T1339" i="5" s="1"/>
  <c r="B1340" i="5"/>
  <c r="T1340" i="5"/>
  <c r="B1341" i="5"/>
  <c r="T1341" i="5" s="1"/>
  <c r="B1342" i="5"/>
  <c r="T1342" i="5"/>
  <c r="B1343" i="5"/>
  <c r="T1343" i="5" s="1"/>
  <c r="B1344" i="5"/>
  <c r="T1344" i="5"/>
  <c r="B1345" i="5"/>
  <c r="T1345" i="5" s="1"/>
  <c r="B1346" i="5"/>
  <c r="T1346" i="5"/>
  <c r="B1347" i="5"/>
  <c r="T1347" i="5" s="1"/>
  <c r="B1348" i="5"/>
  <c r="T1348" i="5"/>
  <c r="B1349" i="5"/>
  <c r="T1349" i="5" s="1"/>
  <c r="B1350" i="5"/>
  <c r="T1350" i="5"/>
  <c r="B1351" i="5"/>
  <c r="T1351" i="5" s="1"/>
  <c r="B1352" i="5"/>
  <c r="T1352" i="5"/>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s="1"/>
  <c r="B1386" i="5"/>
  <c r="T1386" i="5"/>
  <c r="B1387" i="5"/>
  <c r="T1387" i="5" s="1"/>
  <c r="B1388" i="5"/>
  <c r="T1388" i="5"/>
  <c r="B1389" i="5"/>
  <c r="T1389" i="5" s="1"/>
  <c r="B1390" i="5"/>
  <c r="T1390" i="5"/>
  <c r="B1391" i="5"/>
  <c r="T1391" i="5" s="1"/>
  <c r="B1392" i="5"/>
  <c r="T1392" i="5"/>
  <c r="B1393" i="5"/>
  <c r="T1393" i="5" s="1"/>
  <c r="B1394" i="5"/>
  <c r="T1394" i="5" s="1"/>
  <c r="B1395" i="5"/>
  <c r="T1395" i="5" s="1"/>
  <c r="B1396" i="5"/>
  <c r="T1396" i="5"/>
  <c r="B1397" i="5"/>
  <c r="T1397" i="5" s="1"/>
  <c r="B1398" i="5"/>
  <c r="T1398" i="5" s="1"/>
  <c r="B1399" i="5"/>
  <c r="T1399" i="5" s="1"/>
  <c r="B1400" i="5"/>
  <c r="T1400" i="5"/>
  <c r="B1401" i="5"/>
  <c r="T1401" i="5" s="1"/>
  <c r="B1402" i="5"/>
  <c r="T1402" i="5" s="1"/>
  <c r="B1403" i="5"/>
  <c r="T1403" i="5" s="1"/>
  <c r="B1404" i="5"/>
  <c r="T1404" i="5"/>
  <c r="B1405" i="5"/>
  <c r="T1405" i="5" s="1"/>
  <c r="B1406" i="5"/>
  <c r="T1406" i="5" s="1"/>
  <c r="B1407" i="5"/>
  <c r="T1407" i="5" s="1"/>
  <c r="B1408" i="5"/>
  <c r="T1408" i="5"/>
  <c r="B1409" i="5"/>
  <c r="T1409" i="5" s="1"/>
  <c r="B1410" i="5"/>
  <c r="T1410" i="5" s="1"/>
  <c r="B1411" i="5"/>
  <c r="T1411" i="5" s="1"/>
  <c r="B1412" i="5"/>
  <c r="T1412" i="5"/>
  <c r="B1413" i="5"/>
  <c r="T1413" i="5" s="1"/>
  <c r="B1414" i="5"/>
  <c r="T1414" i="5" s="1"/>
  <c r="B1415" i="5"/>
  <c r="T1415" i="5" s="1"/>
  <c r="B1416" i="5"/>
  <c r="T1416" i="5"/>
  <c r="B1417" i="5"/>
  <c r="T1417" i="5" s="1"/>
  <c r="B1418" i="5"/>
  <c r="T1418" i="5" s="1"/>
  <c r="B1419" i="5"/>
  <c r="T1419" i="5" s="1"/>
  <c r="B1420" i="5"/>
  <c r="T1420" i="5"/>
  <c r="B1421" i="5"/>
  <c r="T1421" i="5" s="1"/>
  <c r="B1422" i="5"/>
  <c r="T1422" i="5" s="1"/>
  <c r="B1423" i="5"/>
  <c r="T1423" i="5" s="1"/>
  <c r="B1424" i="5"/>
  <c r="T1424" i="5"/>
  <c r="B1425" i="5"/>
  <c r="T1425" i="5" s="1"/>
  <c r="B1426" i="5"/>
  <c r="T1426" i="5" s="1"/>
  <c r="B1427" i="5"/>
  <c r="T1427" i="5" s="1"/>
  <c r="B1428" i="5"/>
  <c r="T1428" i="5"/>
  <c r="B1429" i="5"/>
  <c r="T1429" i="5" s="1"/>
  <c r="B1430" i="5"/>
  <c r="T1430" i="5" s="1"/>
  <c r="B1431" i="5"/>
  <c r="T1431" i="5" s="1"/>
  <c r="B1432" i="5"/>
  <c r="T1432" i="5"/>
  <c r="B1433" i="5"/>
  <c r="T1433" i="5" s="1"/>
  <c r="B1434" i="5"/>
  <c r="T1434" i="5" s="1"/>
  <c r="B1435" i="5"/>
  <c r="T1435" i="5" s="1"/>
  <c r="B1436" i="5"/>
  <c r="T1436" i="5"/>
  <c r="B1437" i="5"/>
  <c r="T1437" i="5" s="1"/>
  <c r="B1438" i="5"/>
  <c r="T1438" i="5" s="1"/>
  <c r="B1439" i="5"/>
  <c r="T1439" i="5" s="1"/>
  <c r="B1440" i="5"/>
  <c r="T1440" i="5"/>
  <c r="B1441" i="5"/>
  <c r="T1441" i="5" s="1"/>
  <c r="B1442" i="5"/>
  <c r="T1442" i="5" s="1"/>
  <c r="B1443" i="5"/>
  <c r="T1443" i="5" s="1"/>
  <c r="B1444" i="5"/>
  <c r="T1444" i="5"/>
  <c r="B1445" i="5"/>
  <c r="T1445" i="5" s="1"/>
  <c r="B1446" i="5"/>
  <c r="T1446" i="5" s="1"/>
  <c r="B1447" i="5"/>
  <c r="T1447" i="5" s="1"/>
  <c r="B1448" i="5"/>
  <c r="T1448" i="5"/>
  <c r="B1449" i="5"/>
  <c r="T1449" i="5" s="1"/>
  <c r="B1450" i="5"/>
  <c r="T1450" i="5" s="1"/>
  <c r="B1451" i="5"/>
  <c r="T1451" i="5" s="1"/>
  <c r="B1452" i="5"/>
  <c r="T1452" i="5"/>
  <c r="B1453" i="5"/>
  <c r="T1453" i="5" s="1"/>
  <c r="B1454" i="5"/>
  <c r="T1454" i="5" s="1"/>
  <c r="B1455" i="5"/>
  <c r="T1455" i="5" s="1"/>
  <c r="B1456" i="5"/>
  <c r="T1456" i="5"/>
  <c r="B1457" i="5"/>
  <c r="T1457" i="5" s="1"/>
  <c r="B1458" i="5"/>
  <c r="T1458" i="5" s="1"/>
  <c r="B1459" i="5"/>
  <c r="T1459" i="5" s="1"/>
  <c r="B1460" i="5"/>
  <c r="T1460" i="5"/>
  <c r="B1461" i="5"/>
  <c r="T1461" i="5" s="1"/>
  <c r="B1462" i="5"/>
  <c r="T1462" i="5" s="1"/>
  <c r="B1463" i="5"/>
  <c r="T1463" i="5" s="1"/>
  <c r="B1464" i="5"/>
  <c r="T1464" i="5"/>
  <c r="B1465" i="5"/>
  <c r="T1465" i="5" s="1"/>
  <c r="B1466" i="5"/>
  <c r="T1466" i="5" s="1"/>
  <c r="B1467" i="5"/>
  <c r="T1467" i="5" s="1"/>
  <c r="B1468" i="5"/>
  <c r="T1468" i="5"/>
  <c r="B1469" i="5"/>
  <c r="T1469" i="5" s="1"/>
  <c r="B1470" i="5"/>
  <c r="T1470" i="5" s="1"/>
  <c r="B1471" i="5"/>
  <c r="T1471" i="5" s="1"/>
  <c r="B1472" i="5"/>
  <c r="T1472" i="5"/>
  <c r="B1473" i="5"/>
  <c r="T1473" i="5" s="1"/>
  <c r="B1474" i="5"/>
  <c r="T1474" i="5" s="1"/>
  <c r="B1475" i="5"/>
  <c r="T1475" i="5" s="1"/>
  <c r="B1476" i="5"/>
  <c r="T1476" i="5"/>
  <c r="B1477" i="5"/>
  <c r="T1477" i="5" s="1"/>
  <c r="B1478" i="5"/>
  <c r="T1478" i="5" s="1"/>
  <c r="B1479" i="5"/>
  <c r="T1479" i="5" s="1"/>
  <c r="B1480" i="5"/>
  <c r="T1480" i="5"/>
  <c r="B1481" i="5"/>
  <c r="T1481" i="5" s="1"/>
  <c r="B1482" i="5"/>
  <c r="T1482" i="5" s="1"/>
  <c r="B1483" i="5"/>
  <c r="T1483" i="5" s="1"/>
  <c r="B1484" i="5"/>
  <c r="T1484" i="5"/>
  <c r="B1485" i="5"/>
  <c r="T1485" i="5" s="1"/>
  <c r="B1486" i="5"/>
  <c r="T1486" i="5" s="1"/>
  <c r="B1487" i="5"/>
  <c r="T1487" i="5" s="1"/>
  <c r="B1488" i="5"/>
  <c r="T1488" i="5"/>
  <c r="B1489" i="5"/>
  <c r="T1489" i="5" s="1"/>
  <c r="B1490" i="5"/>
  <c r="T1490" i="5" s="1"/>
  <c r="B1491" i="5"/>
  <c r="T1491" i="5" s="1"/>
  <c r="B1492" i="5"/>
  <c r="T1492" i="5"/>
  <c r="B1493" i="5"/>
  <c r="T1493" i="5" s="1"/>
  <c r="B1494" i="5"/>
  <c r="T1494" i="5" s="1"/>
  <c r="B1495" i="5"/>
  <c r="T1495" i="5" s="1"/>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s="1"/>
  <c r="B1823" i="5"/>
  <c r="T1823" i="5"/>
  <c r="B1824" i="5"/>
  <c r="T1824" i="5"/>
  <c r="B1825" i="5"/>
  <c r="T1825" i="5"/>
  <c r="B1826" i="5"/>
  <c r="T1826" i="5" s="1"/>
  <c r="B1827" i="5"/>
  <c r="T1827" i="5"/>
  <c r="B1828" i="5"/>
  <c r="T1828" i="5"/>
  <c r="B1829" i="5"/>
  <c r="T1829" i="5"/>
  <c r="B1830" i="5"/>
  <c r="T1830" i="5" s="1"/>
  <c r="B1831" i="5"/>
  <c r="T1831" i="5"/>
  <c r="B1832" i="5"/>
  <c r="T1832" i="5"/>
  <c r="B1833" i="5"/>
  <c r="T1833" i="5"/>
  <c r="B1834" i="5"/>
  <c r="T1834" i="5" s="1"/>
  <c r="B1835" i="5"/>
  <c r="T1835" i="5"/>
  <c r="B1836" i="5"/>
  <c r="T1836" i="5"/>
  <c r="B1837" i="5"/>
  <c r="T1837" i="5"/>
  <c r="B1838" i="5"/>
  <c r="T1838" i="5" s="1"/>
  <c r="B1839" i="5"/>
  <c r="T1839" i="5"/>
  <c r="B1840" i="5"/>
  <c r="T1840" i="5"/>
  <c r="B1841" i="5"/>
  <c r="T1841" i="5"/>
  <c r="B1842" i="5"/>
  <c r="T1842" i="5" s="1"/>
  <c r="B1843" i="5"/>
  <c r="T1843" i="5"/>
  <c r="B1844" i="5"/>
  <c r="T1844" i="5"/>
  <c r="B1845" i="5"/>
  <c r="T1845" i="5"/>
  <c r="B1846" i="5"/>
  <c r="T1846" i="5" s="1"/>
  <c r="B1847" i="5"/>
  <c r="T1847" i="5"/>
  <c r="B1848" i="5"/>
  <c r="T1848" i="5"/>
  <c r="B1849" i="5"/>
  <c r="T1849" i="5"/>
  <c r="B1850" i="5"/>
  <c r="T1850" i="5" s="1"/>
  <c r="B1851" i="5"/>
  <c r="T1851" i="5"/>
  <c r="B1852" i="5"/>
  <c r="T1852" i="5"/>
  <c r="B1853" i="5"/>
  <c r="T1853" i="5"/>
  <c r="B1854" i="5"/>
  <c r="T1854" i="5" s="1"/>
  <c r="B1855" i="5"/>
  <c r="T1855" i="5"/>
  <c r="B1856" i="5"/>
  <c r="T1856" i="5"/>
  <c r="B1857" i="5"/>
  <c r="T1857" i="5"/>
  <c r="B1858" i="5"/>
  <c r="T1858" i="5" s="1"/>
  <c r="B1859" i="5"/>
  <c r="T1859" i="5"/>
  <c r="B1860" i="5"/>
  <c r="T1860" i="5"/>
  <c r="B1861" i="5"/>
  <c r="T1861" i="5"/>
  <c r="B1862" i="5"/>
  <c r="T1862" i="5" s="1"/>
  <c r="B1863" i="5"/>
  <c r="T1863" i="5"/>
  <c r="B1864" i="5"/>
  <c r="T1864" i="5"/>
  <c r="B1865" i="5"/>
  <c r="T1865" i="5"/>
  <c r="B1866" i="5"/>
  <c r="T1866" i="5" s="1"/>
  <c r="B1867" i="5"/>
  <c r="T1867" i="5"/>
  <c r="B1868" i="5"/>
  <c r="T1868" i="5"/>
  <c r="B1869" i="5"/>
  <c r="T1869" i="5"/>
  <c r="B1870" i="5"/>
  <c r="T1870" i="5" s="1"/>
  <c r="B1871" i="5"/>
  <c r="T1871" i="5"/>
  <c r="B1872" i="5"/>
  <c r="T1872" i="5"/>
  <c r="B1873" i="5"/>
  <c r="T1873" i="5"/>
  <c r="B1874" i="5"/>
  <c r="T1874" i="5" s="1"/>
  <c r="B1875" i="5"/>
  <c r="T1875" i="5"/>
  <c r="B1876" i="5"/>
  <c r="T1876" i="5"/>
  <c r="B1877" i="5"/>
  <c r="T1877" i="5"/>
  <c r="B1878" i="5"/>
  <c r="T1878" i="5" s="1"/>
  <c r="B1879" i="5"/>
  <c r="T1879" i="5"/>
  <c r="B1880" i="5"/>
  <c r="T1880" i="5"/>
  <c r="B1881" i="5"/>
  <c r="T1881" i="5"/>
  <c r="B1882" i="5"/>
  <c r="T1882" i="5" s="1"/>
  <c r="B1883" i="5"/>
  <c r="T1883" i="5"/>
  <c r="B1884" i="5"/>
  <c r="T1884" i="5"/>
  <c r="B1885" i="5"/>
  <c r="T1885" i="5"/>
  <c r="B1886" i="5"/>
  <c r="T1886" i="5" s="1"/>
  <c r="B1887" i="5"/>
  <c r="T1887" i="5"/>
  <c r="B1888" i="5"/>
  <c r="T1888" i="5"/>
  <c r="B1889" i="5"/>
  <c r="T1889" i="5"/>
  <c r="B1890" i="5"/>
  <c r="T1890" i="5" s="1"/>
  <c r="B1891" i="5"/>
  <c r="T1891" i="5"/>
  <c r="B1892" i="5"/>
  <c r="T1892" i="5"/>
  <c r="B1893" i="5"/>
  <c r="T1893" i="5"/>
  <c r="B1894" i="5"/>
  <c r="T1894" i="5" s="1"/>
  <c r="B1895" i="5"/>
  <c r="T1895" i="5"/>
  <c r="B1896" i="5"/>
  <c r="T1896" i="5"/>
  <c r="B1897" i="5"/>
  <c r="T1897" i="5"/>
  <c r="B1898" i="5"/>
  <c r="T1898" i="5" s="1"/>
  <c r="B1899" i="5"/>
  <c r="T1899" i="5"/>
  <c r="B1900" i="5"/>
  <c r="T1900" i="5"/>
  <c r="B1901" i="5"/>
  <c r="T1901" i="5"/>
  <c r="B1902" i="5"/>
  <c r="T1902" i="5" s="1"/>
  <c r="B1903" i="5"/>
  <c r="T1903" i="5"/>
  <c r="B1904" i="5"/>
  <c r="T1904" i="5"/>
  <c r="B1905" i="5"/>
  <c r="T1905" i="5"/>
  <c r="B1906" i="5"/>
  <c r="T1906" i="5" s="1"/>
  <c r="B1907" i="5"/>
  <c r="T1907" i="5"/>
  <c r="B1908" i="5"/>
  <c r="T1908" i="5"/>
  <c r="B1909" i="5"/>
  <c r="T1909" i="5"/>
  <c r="B1910" i="5"/>
  <c r="T1910" i="5" s="1"/>
  <c r="B1911" i="5"/>
  <c r="T1911" i="5"/>
  <c r="B1912" i="5"/>
  <c r="T1912" i="5"/>
  <c r="B1913" i="5"/>
  <c r="T1913" i="5"/>
  <c r="B1914" i="5"/>
  <c r="T1914" i="5" s="1"/>
  <c r="B1915" i="5"/>
  <c r="T1915" i="5"/>
  <c r="B1916" i="5"/>
  <c r="T1916" i="5"/>
  <c r="B1917" i="5"/>
  <c r="T1917" i="5"/>
  <c r="B1918" i="5"/>
  <c r="T1918" i="5" s="1"/>
  <c r="B1919" i="5"/>
  <c r="T1919" i="5"/>
  <c r="B1920" i="5"/>
  <c r="T1920" i="5"/>
  <c r="B1921" i="5"/>
  <c r="T1921" i="5"/>
  <c r="B1922" i="5"/>
  <c r="T1922" i="5" s="1"/>
  <c r="B1923" i="5"/>
  <c r="T1923" i="5"/>
  <c r="B1924" i="5"/>
  <c r="T1924" i="5"/>
  <c r="B1925" i="5"/>
  <c r="T1925" i="5"/>
  <c r="B1926" i="5"/>
  <c r="T1926" i="5" s="1"/>
  <c r="B1927" i="5"/>
  <c r="T1927" i="5"/>
  <c r="B1928" i="5"/>
  <c r="T1928" i="5"/>
  <c r="B1929" i="5"/>
  <c r="T1929" i="5"/>
  <c r="B1930" i="5"/>
  <c r="T1930" i="5" s="1"/>
  <c r="B1931" i="5"/>
  <c r="T1931" i="5"/>
  <c r="B1932" i="5"/>
  <c r="T1932" i="5"/>
  <c r="B1933" i="5"/>
  <c r="T1933" i="5"/>
  <c r="B1934" i="5"/>
  <c r="T1934" i="5" s="1"/>
  <c r="B1935" i="5"/>
  <c r="T1935" i="5"/>
  <c r="B1936" i="5"/>
  <c r="T1936" i="5"/>
  <c r="B1937" i="5"/>
  <c r="T1937" i="5"/>
  <c r="B1938" i="5"/>
  <c r="T1938" i="5" s="1"/>
  <c r="B1939" i="5"/>
  <c r="T1939" i="5"/>
  <c r="B1940" i="5"/>
  <c r="T1940" i="5"/>
  <c r="B1941" i="5"/>
  <c r="T1941" i="5"/>
  <c r="B1942" i="5"/>
  <c r="T1942" i="5" s="1"/>
  <c r="B1943" i="5"/>
  <c r="T1943" i="5"/>
  <c r="B1944" i="5"/>
  <c r="T1944" i="5"/>
  <c r="B1945" i="5"/>
  <c r="T1945" i="5"/>
  <c r="B1946" i="5"/>
  <c r="T1946" i="5" s="1"/>
  <c r="B1947" i="5"/>
  <c r="T1947" i="5"/>
  <c r="B1948" i="5"/>
  <c r="T1948" i="5"/>
  <c r="B1949" i="5"/>
  <c r="T1949" i="5"/>
  <c r="B1950" i="5"/>
  <c r="T1950" i="5" s="1"/>
  <c r="B1951" i="5"/>
  <c r="T1951" i="5"/>
  <c r="B1952" i="5"/>
  <c r="T1952" i="5"/>
  <c r="B1953" i="5"/>
  <c r="T1953" i="5"/>
  <c r="B1954" i="5"/>
  <c r="T1954" i="5" s="1"/>
  <c r="B1955" i="5"/>
  <c r="T1955" i="5"/>
  <c r="B1956" i="5"/>
  <c r="T1956" i="5"/>
  <c r="B1957" i="5"/>
  <c r="T1957" i="5"/>
  <c r="B1958" i="5"/>
  <c r="T1958" i="5" s="1"/>
  <c r="B1959" i="5"/>
  <c r="T1959" i="5"/>
  <c r="B1960" i="5"/>
  <c r="T1960" i="5"/>
  <c r="B1961" i="5"/>
  <c r="T1961" i="5"/>
  <c r="B1962" i="5"/>
  <c r="T1962" i="5" s="1"/>
  <c r="B1963" i="5"/>
  <c r="T1963" i="5"/>
  <c r="B1964" i="5"/>
  <c r="T1964" i="5"/>
  <c r="B1965" i="5"/>
  <c r="T1965" i="5"/>
  <c r="B1966" i="5"/>
  <c r="T1966" i="5" s="1"/>
  <c r="B1967" i="5"/>
  <c r="T1967" i="5"/>
  <c r="B1968" i="5"/>
  <c r="T1968" i="5"/>
  <c r="B1969" i="5"/>
  <c r="T1969" i="5"/>
  <c r="B1970" i="5"/>
  <c r="T1970" i="5" s="1"/>
  <c r="B1971" i="5"/>
  <c r="T1971" i="5"/>
  <c r="B1972" i="5"/>
  <c r="T1972" i="5"/>
  <c r="B1973" i="5"/>
  <c r="T1973" i="5"/>
  <c r="B1974" i="5"/>
  <c r="T1974" i="5" s="1"/>
  <c r="B1975" i="5"/>
  <c r="T1975" i="5"/>
  <c r="B1976" i="5"/>
  <c r="T1976" i="5"/>
  <c r="B1977" i="5"/>
  <c r="T1977" i="5"/>
  <c r="B1978" i="5"/>
  <c r="T1978" i="5" s="1"/>
  <c r="B1979" i="5"/>
  <c r="T1979" i="5"/>
  <c r="B1980" i="5"/>
  <c r="T1980" i="5"/>
  <c r="B1981" i="5"/>
  <c r="T1981" i="5"/>
  <c r="B1982" i="5"/>
  <c r="T1982" i="5" s="1"/>
  <c r="B1983" i="5"/>
  <c r="T1983" i="5"/>
  <c r="B1984" i="5"/>
  <c r="T1984" i="5"/>
  <c r="B1985" i="5"/>
  <c r="T1985" i="5"/>
  <c r="B1986" i="5"/>
  <c r="T1986" i="5" s="1"/>
  <c r="B1987" i="5"/>
  <c r="T1987" i="5"/>
  <c r="B1988" i="5"/>
  <c r="T1988" i="5"/>
  <c r="B1989" i="5"/>
  <c r="T1989" i="5"/>
  <c r="B1990" i="5"/>
  <c r="T1990" i="5" s="1"/>
  <c r="B1991" i="5"/>
  <c r="T1991" i="5"/>
  <c r="B1992" i="5"/>
  <c r="T1992" i="5"/>
  <c r="B1993" i="5"/>
  <c r="T1993" i="5"/>
  <c r="B1994" i="5"/>
  <c r="T1994" i="5" s="1"/>
  <c r="B1995" i="5"/>
  <c r="T1995" i="5"/>
  <c r="B1996" i="5"/>
  <c r="T1996" i="5"/>
  <c r="B1997" i="5"/>
  <c r="T1997" i="5"/>
  <c r="B1998" i="5"/>
  <c r="T1998" i="5" s="1"/>
  <c r="B1999" i="5"/>
  <c r="T1999" i="5"/>
  <c r="B2000" i="5"/>
  <c r="T2000" i="5"/>
  <c r="B2001" i="5"/>
  <c r="T2001" i="5"/>
  <c r="B2002" i="5"/>
  <c r="T2002" i="5" s="1"/>
  <c r="B2003" i="5"/>
  <c r="T2003" i="5"/>
  <c r="B2004" i="5"/>
  <c r="T2004" i="5"/>
  <c r="B2005" i="5"/>
  <c r="T2005" i="5"/>
  <c r="B2006" i="5"/>
  <c r="T2006" i="5" s="1"/>
  <c r="B2007" i="5"/>
  <c r="T2007" i="5"/>
  <c r="B2008" i="5"/>
  <c r="T2008" i="5"/>
  <c r="B2009" i="5"/>
  <c r="T2009" i="5"/>
  <c r="B2010" i="5"/>
  <c r="T2010" i="5" s="1"/>
  <c r="B2011" i="5"/>
  <c r="T2011" i="5"/>
  <c r="B2012" i="5"/>
  <c r="T2012" i="5"/>
  <c r="B2013" i="5"/>
  <c r="T2013" i="5"/>
  <c r="B2014" i="5"/>
  <c r="T2014" i="5" s="1"/>
  <c r="B2015" i="5"/>
  <c r="T2015" i="5"/>
  <c r="B2016" i="5"/>
  <c r="T2016" i="5"/>
  <c r="B2017" i="5"/>
  <c r="T2017" i="5"/>
  <c r="B2018" i="5"/>
  <c r="T2018" i="5" s="1"/>
  <c r="B2019" i="5"/>
  <c r="T2019" i="5"/>
  <c r="B2020" i="5"/>
  <c r="T2020" i="5"/>
  <c r="B2021" i="5"/>
  <c r="T2021" i="5"/>
  <c r="B2022" i="5"/>
  <c r="T2022" i="5" s="1"/>
  <c r="B2023" i="5"/>
  <c r="T2023" i="5"/>
  <c r="B2024" i="5"/>
  <c r="T2024" i="5"/>
  <c r="B2025" i="5"/>
  <c r="T2025" i="5"/>
  <c r="B2026" i="5"/>
  <c r="T2026" i="5" s="1"/>
  <c r="B2027" i="5"/>
  <c r="T2027" i="5"/>
  <c r="B2028" i="5"/>
  <c r="T2028" i="5"/>
  <c r="B2029" i="5"/>
  <c r="T2029" i="5"/>
  <c r="B2030" i="5"/>
  <c r="T2030" i="5" s="1"/>
  <c r="B2031" i="5"/>
  <c r="T2031" i="5"/>
  <c r="B2032" i="5"/>
  <c r="T2032" i="5"/>
  <c r="B2033" i="5"/>
  <c r="T2033" i="5"/>
  <c r="B2034" i="5"/>
  <c r="T2034" i="5" s="1"/>
  <c r="B2035" i="5"/>
  <c r="T2035" i="5"/>
  <c r="B2036" i="5"/>
  <c r="T2036" i="5"/>
  <c r="B2037" i="5"/>
  <c r="T2037" i="5"/>
  <c r="B2038" i="5"/>
  <c r="T2038" i="5" s="1"/>
  <c r="B2039" i="5"/>
  <c r="T2039" i="5"/>
  <c r="B2040" i="5"/>
  <c r="T2040" i="5"/>
  <c r="B2041" i="5"/>
  <c r="T2041" i="5"/>
  <c r="B2042" i="5"/>
  <c r="T2042" i="5" s="1"/>
  <c r="B2043" i="5"/>
  <c r="T2043" i="5"/>
  <c r="B2044" i="5"/>
  <c r="T2044" i="5"/>
  <c r="B2045" i="5"/>
  <c r="T2045" i="5"/>
  <c r="B2046" i="5"/>
  <c r="T2046" i="5" s="1"/>
  <c r="B2047" i="5"/>
  <c r="T2047" i="5"/>
  <c r="B2048" i="5"/>
  <c r="T2048" i="5"/>
  <c r="B2049" i="5"/>
  <c r="T2049" i="5"/>
  <c r="B2050" i="5"/>
  <c r="T2050" i="5" s="1"/>
  <c r="B2051" i="5"/>
  <c r="T2051" i="5"/>
  <c r="B2052" i="5"/>
  <c r="T2052" i="5"/>
  <c r="B2053" i="5"/>
  <c r="T2053" i="5"/>
  <c r="B2054" i="5"/>
  <c r="T2054" i="5" s="1"/>
  <c r="B2055" i="5"/>
  <c r="T2055" i="5"/>
  <c r="B2056" i="5"/>
  <c r="T2056" i="5"/>
  <c r="B2057" i="5"/>
  <c r="T2057" i="5"/>
  <c r="B2058" i="5"/>
  <c r="T2058" i="5" s="1"/>
  <c r="B2059" i="5"/>
  <c r="T2059" i="5"/>
  <c r="B2060" i="5"/>
  <c r="T2060" i="5"/>
  <c r="B2061" i="5"/>
  <c r="T2061" i="5"/>
  <c r="B2062" i="5"/>
  <c r="T2062" i="5" s="1"/>
  <c r="B2063" i="5"/>
  <c r="T2063" i="5"/>
  <c r="B2064" i="5"/>
  <c r="T2064" i="5"/>
  <c r="B2065" i="5"/>
  <c r="T2065" i="5"/>
  <c r="B2066" i="5"/>
  <c r="T2066" i="5" s="1"/>
  <c r="B2067" i="5"/>
  <c r="T2067" i="5"/>
  <c r="B2068" i="5"/>
  <c r="T2068" i="5"/>
  <c r="B2069" i="5"/>
  <c r="T2069" i="5"/>
  <c r="B2070" i="5"/>
  <c r="T2070" i="5" s="1"/>
  <c r="B2071" i="5"/>
  <c r="T2071" i="5"/>
  <c r="B2072" i="5"/>
  <c r="T2072" i="5"/>
  <c r="B2073" i="5"/>
  <c r="T2073" i="5"/>
  <c r="B2074" i="5"/>
  <c r="T2074" i="5" s="1"/>
  <c r="B2075" i="5"/>
  <c r="T2075" i="5"/>
  <c r="B2076" i="5"/>
  <c r="T2076" i="5"/>
  <c r="B2077" i="5"/>
  <c r="T2077" i="5"/>
  <c r="B2078" i="5"/>
  <c r="T2078" i="5" s="1"/>
  <c r="B2079" i="5"/>
  <c r="T2079" i="5"/>
  <c r="B2080" i="5"/>
  <c r="T2080" i="5"/>
  <c r="B2081" i="5"/>
  <c r="T2081" i="5"/>
  <c r="B2082" i="5"/>
  <c r="T2082" i="5" s="1"/>
  <c r="B2083" i="5"/>
  <c r="T2083" i="5"/>
  <c r="B2084" i="5"/>
  <c r="T2084" i="5"/>
  <c r="B2085" i="5"/>
  <c r="T2085" i="5"/>
  <c r="B2086" i="5"/>
  <c r="T2086" i="5" s="1"/>
  <c r="B2087" i="5"/>
  <c r="T2087" i="5"/>
  <c r="B2088" i="5"/>
  <c r="T2088" i="5"/>
  <c r="B2089" i="5"/>
  <c r="T2089" i="5"/>
  <c r="B2090" i="5"/>
  <c r="T2090" i="5" s="1"/>
  <c r="B2091" i="5"/>
  <c r="T2091" i="5"/>
  <c r="B2092" i="5"/>
  <c r="T2092" i="5"/>
  <c r="B2093" i="5"/>
  <c r="T2093" i="5"/>
  <c r="B2094" i="5"/>
  <c r="T2094" i="5" s="1"/>
  <c r="B2095" i="5"/>
  <c r="T2095" i="5"/>
  <c r="B2096" i="5"/>
  <c r="T2096" i="5"/>
  <c r="B2097" i="5"/>
  <c r="T2097" i="5"/>
  <c r="B2098" i="5"/>
  <c r="T2098" i="5" s="1"/>
  <c r="B2099" i="5"/>
  <c r="T2099" i="5"/>
  <c r="B2100" i="5"/>
  <c r="T2100" i="5"/>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c r="B2125" i="5"/>
  <c r="T2125" i="5"/>
  <c r="B2126" i="5"/>
  <c r="T2126" i="5" s="1"/>
  <c r="B2127" i="5"/>
  <c r="T2127" i="5"/>
  <c r="B2128" i="5"/>
  <c r="T2128" i="5"/>
  <c r="B2129" i="5"/>
  <c r="T2129" i="5"/>
  <c r="B2130" i="5"/>
  <c r="T2130" i="5" s="1"/>
  <c r="B2131" i="5"/>
  <c r="T2131" i="5"/>
  <c r="B2132" i="5"/>
  <c r="T2132" i="5"/>
  <c r="B2133" i="5"/>
  <c r="T2133" i="5"/>
  <c r="B2134" i="5"/>
  <c r="T2134" i="5" s="1"/>
  <c r="B2135" i="5"/>
  <c r="T2135" i="5"/>
  <c r="B2136" i="5"/>
  <c r="T2136" i="5"/>
  <c r="B2137" i="5"/>
  <c r="T2137" i="5"/>
  <c r="B2138" i="5"/>
  <c r="T2138" i="5" s="1"/>
  <c r="B2139" i="5"/>
  <c r="T2139" i="5"/>
  <c r="B2140" i="5"/>
  <c r="T2140" i="5"/>
  <c r="B2141" i="5"/>
  <c r="T2141" i="5"/>
  <c r="B2142" i="5"/>
  <c r="T2142" i="5" s="1"/>
  <c r="B2143" i="5"/>
  <c r="T2143" i="5"/>
  <c r="B2144" i="5"/>
  <c r="T2144" i="5"/>
  <c r="B2145" i="5"/>
  <c r="T2145" i="5"/>
  <c r="B2146" i="5"/>
  <c r="T2146" i="5" s="1"/>
  <c r="B2147" i="5"/>
  <c r="T2147" i="5"/>
  <c r="B2148" i="5"/>
  <c r="T2148" i="5"/>
  <c r="B2149" i="5"/>
  <c r="T2149" i="5"/>
  <c r="B2150" i="5"/>
  <c r="T2150" i="5" s="1"/>
  <c r="B2151" i="5"/>
  <c r="T2151" i="5"/>
  <c r="B2152" i="5"/>
  <c r="T2152" i="5"/>
  <c r="B2153" i="5"/>
  <c r="T2153" i="5"/>
  <c r="B2154" i="5"/>
  <c r="T2154" i="5" s="1"/>
  <c r="B2155" i="5"/>
  <c r="T2155" i="5"/>
  <c r="B2156" i="5"/>
  <c r="T2156" i="5"/>
  <c r="B2157" i="5"/>
  <c r="T2157" i="5"/>
  <c r="B2158" i="5"/>
  <c r="T2158" i="5" s="1"/>
  <c r="B2159" i="5"/>
  <c r="T2159" i="5"/>
  <c r="B2160" i="5"/>
  <c r="T2160" i="5"/>
  <c r="B2161" i="5"/>
  <c r="T2161" i="5"/>
  <c r="B2162" i="5"/>
  <c r="T2162" i="5" s="1"/>
  <c r="B2163" i="5"/>
  <c r="T2163" i="5"/>
  <c r="B2164" i="5"/>
  <c r="T2164" i="5"/>
  <c r="B2165" i="5"/>
  <c r="T2165" i="5"/>
  <c r="B2166" i="5"/>
  <c r="T2166" i="5" s="1"/>
  <c r="B2167" i="5"/>
  <c r="T2167" i="5"/>
  <c r="B2168" i="5"/>
  <c r="T2168" i="5"/>
  <c r="B2169" i="5"/>
  <c r="T2169" i="5"/>
  <c r="B2170" i="5"/>
  <c r="T2170" i="5" s="1"/>
  <c r="B2171" i="5"/>
  <c r="T2171" i="5"/>
  <c r="B2172" i="5"/>
  <c r="T2172" i="5"/>
  <c r="B2173" i="5"/>
  <c r="T2173" i="5"/>
  <c r="B2174" i="5"/>
  <c r="T2174" i="5" s="1"/>
  <c r="B2175" i="5"/>
  <c r="T2175" i="5"/>
  <c r="B2176" i="5"/>
  <c r="T2176" i="5"/>
  <c r="B2177" i="5"/>
  <c r="T2177" i="5"/>
  <c r="B2178" i="5"/>
  <c r="T2178" i="5" s="1"/>
  <c r="B2179" i="5"/>
  <c r="T2179" i="5"/>
  <c r="B2180" i="5"/>
  <c r="T2180" i="5"/>
  <c r="B2181" i="5"/>
  <c r="T2181" i="5"/>
  <c r="B2182" i="5"/>
  <c r="T2182" i="5" s="1"/>
  <c r="B2183" i="5"/>
  <c r="T2183" i="5"/>
  <c r="B2184" i="5"/>
  <c r="T2184" i="5"/>
  <c r="B2185" i="5"/>
  <c r="T2185" i="5"/>
  <c r="B2186" i="5"/>
  <c r="T2186" i="5" s="1"/>
  <c r="B2187" i="5"/>
  <c r="T2187" i="5"/>
  <c r="B2188" i="5"/>
  <c r="T2188" i="5"/>
  <c r="B2189" i="5"/>
  <c r="T2189" i="5"/>
  <c r="B2190" i="5"/>
  <c r="T2190" i="5" s="1"/>
  <c r="B2191" i="5"/>
  <c r="T2191" i="5"/>
  <c r="B2192" i="5"/>
  <c r="T2192" i="5"/>
  <c r="B2193" i="5"/>
  <c r="T2193" i="5"/>
  <c r="B2194" i="5"/>
  <c r="T2194" i="5" s="1"/>
  <c r="B2195" i="5"/>
  <c r="T2195" i="5"/>
  <c r="B2196" i="5"/>
  <c r="T2196" i="5"/>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c r="B2217" i="5"/>
  <c r="T2217" i="5"/>
  <c r="B2218" i="5"/>
  <c r="T2218" i="5" s="1"/>
  <c r="B2219" i="5"/>
  <c r="T2219" i="5"/>
  <c r="B2220" i="5"/>
  <c r="T2220" i="5"/>
  <c r="B2221" i="5"/>
  <c r="T2221" i="5"/>
  <c r="B2222" i="5"/>
  <c r="T2222" i="5" s="1"/>
  <c r="B2223" i="5"/>
  <c r="T2223" i="5"/>
  <c r="B2224" i="5"/>
  <c r="T2224" i="5"/>
  <c r="B2225" i="5"/>
  <c r="T2225" i="5"/>
  <c r="B2226" i="5"/>
  <c r="T2226" i="5" s="1"/>
  <c r="B2227" i="5"/>
  <c r="T2227" i="5"/>
  <c r="B2228" i="5"/>
  <c r="T2228" i="5"/>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c r="B2249" i="5"/>
  <c r="T2249" i="5"/>
  <c r="B2250" i="5"/>
  <c r="T2250" i="5" s="1"/>
  <c r="B2251" i="5"/>
  <c r="T2251" i="5"/>
  <c r="B2252" i="5"/>
  <c r="T2252" i="5"/>
  <c r="B2253" i="5"/>
  <c r="T2253" i="5"/>
  <c r="B2254" i="5"/>
  <c r="T2254" i="5" s="1"/>
  <c r="B2255" i="5"/>
  <c r="T2255" i="5"/>
  <c r="B2256" i="5"/>
  <c r="T2256" i="5"/>
  <c r="B2257" i="5"/>
  <c r="T2257" i="5"/>
  <c r="B2258" i="5"/>
  <c r="T2258" i="5" s="1"/>
  <c r="B2259" i="5"/>
  <c r="T2259" i="5"/>
  <c r="B2260" i="5"/>
  <c r="T2260" i="5"/>
  <c r="B2261" i="5"/>
  <c r="T2261" i="5"/>
  <c r="B2262" i="5"/>
  <c r="T2262" i="5" s="1"/>
  <c r="B2263" i="5"/>
  <c r="T2263" i="5"/>
  <c r="B2264" i="5"/>
  <c r="T2264" i="5"/>
  <c r="B2265" i="5"/>
  <c r="T2265" i="5"/>
  <c r="B2266" i="5"/>
  <c r="T2266" i="5" s="1"/>
  <c r="B2267" i="5"/>
  <c r="T2267" i="5"/>
  <c r="B2268" i="5"/>
  <c r="T2268" i="5"/>
  <c r="B2269" i="5"/>
  <c r="T2269" i="5"/>
  <c r="B2270" i="5"/>
  <c r="T2270" i="5" s="1"/>
  <c r="B2271" i="5"/>
  <c r="T2271" i="5"/>
  <c r="B2272" i="5"/>
  <c r="T2272" i="5"/>
  <c r="B2273" i="5"/>
  <c r="T2273" i="5"/>
  <c r="B2274" i="5"/>
  <c r="T2274" i="5" s="1"/>
  <c r="B2275" i="5"/>
  <c r="T2275" i="5"/>
  <c r="B2276" i="5"/>
  <c r="T2276" i="5"/>
  <c r="B2277" i="5"/>
  <c r="T2277" i="5"/>
  <c r="B2278" i="5"/>
  <c r="T2278" i="5" s="1"/>
  <c r="B2279" i="5"/>
  <c r="T2279" i="5"/>
  <c r="B2280" i="5"/>
  <c r="T2280" i="5"/>
  <c r="B2281" i="5"/>
  <c r="T2281" i="5"/>
  <c r="B2282" i="5"/>
  <c r="T2282" i="5" s="1"/>
  <c r="B2283" i="5"/>
  <c r="T2283" i="5"/>
  <c r="B2284" i="5"/>
  <c r="T2284" i="5"/>
  <c r="B2285" i="5"/>
  <c r="T2285" i="5"/>
  <c r="B2286" i="5"/>
  <c r="T2286" i="5" s="1"/>
  <c r="B2287" i="5"/>
  <c r="T2287" i="5"/>
  <c r="B2288" i="5"/>
  <c r="T2288" i="5"/>
  <c r="B2289" i="5"/>
  <c r="T2289" i="5"/>
  <c r="B2290" i="5"/>
  <c r="T2290" i="5" s="1"/>
  <c r="B2291" i="5"/>
  <c r="T2291" i="5"/>
  <c r="B2292" i="5"/>
  <c r="T2292" i="5"/>
  <c r="B2293" i="5"/>
  <c r="T2293" i="5"/>
  <c r="B2294" i="5"/>
  <c r="T2294" i="5" s="1"/>
  <c r="B2295" i="5"/>
  <c r="T2295" i="5"/>
  <c r="B2296" i="5"/>
  <c r="T2296" i="5"/>
  <c r="B2297" i="5"/>
  <c r="T2297" i="5"/>
  <c r="B2298" i="5"/>
  <c r="T2298" i="5" s="1"/>
  <c r="B2299" i="5"/>
  <c r="T2299" i="5"/>
  <c r="B2300" i="5"/>
  <c r="T2300" i="5"/>
  <c r="B2301" i="5"/>
  <c r="T2301" i="5"/>
  <c r="B2302" i="5"/>
  <c r="T2302" i="5" s="1"/>
  <c r="B2303" i="5"/>
  <c r="T2303" i="5"/>
  <c r="B2304" i="5"/>
  <c r="T2304" i="5"/>
  <c r="B2305" i="5"/>
  <c r="T2305" i="5"/>
  <c r="B2306" i="5"/>
  <c r="T2306" i="5" s="1"/>
  <c r="B2307" i="5"/>
  <c r="T2307" i="5"/>
  <c r="B2308" i="5"/>
  <c r="T2308" i="5"/>
  <c r="B2309" i="5"/>
  <c r="T2309" i="5"/>
  <c r="B2310" i="5"/>
  <c r="T2310" i="5" s="1"/>
  <c r="B2311" i="5"/>
  <c r="T2311" i="5"/>
  <c r="B2312" i="5"/>
  <c r="T2312" i="5"/>
  <c r="B2313" i="5"/>
  <c r="T2313" i="5"/>
  <c r="B2314" i="5"/>
  <c r="T2314" i="5" s="1"/>
  <c r="B2315" i="5"/>
  <c r="T2315" i="5"/>
  <c r="B2316" i="5"/>
  <c r="T2316" i="5"/>
  <c r="B2317" i="5"/>
  <c r="T2317" i="5"/>
  <c r="B2318" i="5"/>
  <c r="T2318" i="5" s="1"/>
  <c r="B2319" i="5"/>
  <c r="T2319" i="5"/>
  <c r="B2320" i="5"/>
  <c r="T2320" i="5"/>
  <c r="B2321" i="5"/>
  <c r="T2321" i="5"/>
  <c r="B2322" i="5"/>
  <c r="T2322" i="5" s="1"/>
  <c r="B2323" i="5"/>
  <c r="T2323" i="5"/>
  <c r="B2324" i="5"/>
  <c r="T2324" i="5"/>
  <c r="B2325" i="5"/>
  <c r="T2325" i="5"/>
  <c r="B2326" i="5"/>
  <c r="T2326" i="5" s="1"/>
  <c r="B2327" i="5"/>
  <c r="T2327" i="5"/>
  <c r="B2328" i="5"/>
  <c r="T2328" i="5"/>
  <c r="B2329" i="5"/>
  <c r="T2329" i="5"/>
  <c r="B2330" i="5"/>
  <c r="T2330" i="5" s="1"/>
  <c r="B2331" i="5"/>
  <c r="T2331" i="5"/>
  <c r="B2332" i="5"/>
  <c r="T2332" i="5"/>
  <c r="B2333" i="5"/>
  <c r="T2333" i="5"/>
  <c r="B2334" i="5"/>
  <c r="T2334" i="5" s="1"/>
  <c r="B2335" i="5"/>
  <c r="T2335" i="5"/>
  <c r="B2336" i="5"/>
  <c r="T2336" i="5"/>
  <c r="B2337" i="5"/>
  <c r="T2337" i="5"/>
  <c r="B2338" i="5"/>
  <c r="T2338" i="5" s="1"/>
  <c r="B2339" i="5"/>
  <c r="T2339" i="5"/>
  <c r="B2340" i="5"/>
  <c r="T2340" i="5"/>
  <c r="B2341" i="5"/>
  <c r="T2341" i="5"/>
  <c r="B2342" i="5"/>
  <c r="T2342" i="5" s="1"/>
  <c r="B2343" i="5"/>
  <c r="T2343" i="5"/>
  <c r="B2344" i="5"/>
  <c r="T2344" i="5"/>
  <c r="B2345" i="5"/>
  <c r="T2345" i="5"/>
  <c r="B2346" i="5"/>
  <c r="T2346" i="5" s="1"/>
  <c r="B2347" i="5"/>
  <c r="T2347" i="5"/>
  <c r="B2348" i="5"/>
  <c r="T2348" i="5"/>
  <c r="B2349" i="5"/>
  <c r="T2349" i="5"/>
  <c r="B2350" i="5"/>
  <c r="T2350" i="5" s="1"/>
  <c r="B2351" i="5"/>
  <c r="T2351" i="5"/>
  <c r="B2352" i="5"/>
  <c r="T2352" i="5"/>
  <c r="B2353" i="5"/>
  <c r="T2353" i="5"/>
  <c r="B2354" i="5"/>
  <c r="T2354" i="5" s="1"/>
  <c r="B2355" i="5"/>
  <c r="T2355" i="5"/>
  <c r="B2356" i="5"/>
  <c r="T2356" i="5"/>
  <c r="B2357" i="5"/>
  <c r="T2357" i="5"/>
  <c r="B2358" i="5"/>
  <c r="T2358" i="5" s="1"/>
  <c r="B2359" i="5"/>
  <c r="T2359" i="5"/>
  <c r="B2360" i="5"/>
  <c r="T2360" i="5"/>
  <c r="B2361" i="5"/>
  <c r="T2361" i="5"/>
  <c r="B2362" i="5"/>
  <c r="T2362" i="5" s="1"/>
  <c r="B2363" i="5"/>
  <c r="T2363" i="5"/>
  <c r="B2364" i="5"/>
  <c r="T2364" i="5"/>
  <c r="B2365" i="5"/>
  <c r="T2365" i="5"/>
  <c r="B2366" i="5"/>
  <c r="T2366" i="5" s="1"/>
  <c r="B2367" i="5"/>
  <c r="T2367" i="5"/>
  <c r="B2368" i="5"/>
  <c r="T2368" i="5"/>
  <c r="B2369" i="5"/>
  <c r="T2369" i="5"/>
  <c r="B2370" i="5"/>
  <c r="T2370" i="5" s="1"/>
  <c r="B2371" i="5"/>
  <c r="T2371" i="5"/>
  <c r="B2372" i="5"/>
  <c r="T2372" i="5"/>
  <c r="B2373" i="5"/>
  <c r="T2373" i="5"/>
  <c r="B2374" i="5"/>
  <c r="T2374" i="5" s="1"/>
  <c r="B2375" i="5"/>
  <c r="T2375" i="5"/>
  <c r="B2376" i="5"/>
  <c r="T2376" i="5"/>
  <c r="B2377" i="5"/>
  <c r="T2377" i="5"/>
  <c r="B2378" i="5"/>
  <c r="T2378" i="5" s="1"/>
  <c r="B2379" i="5"/>
  <c r="T2379" i="5"/>
  <c r="B2380" i="5"/>
  <c r="T2380" i="5"/>
  <c r="B2381" i="5"/>
  <c r="T2381" i="5"/>
  <c r="B2382" i="5"/>
  <c r="T2382" i="5" s="1"/>
  <c r="B2383" i="5"/>
  <c r="T2383" i="5"/>
  <c r="B2384" i="5"/>
  <c r="T2384" i="5"/>
  <c r="B2385" i="5"/>
  <c r="T2385" i="5"/>
  <c r="B2386" i="5"/>
  <c r="T2386" i="5" s="1"/>
  <c r="B2387" i="5"/>
  <c r="T2387" i="5"/>
  <c r="B2388" i="5"/>
  <c r="T2388" i="5"/>
  <c r="B2389" i="5"/>
  <c r="T2389" i="5"/>
  <c r="B2390" i="5"/>
  <c r="T2390" i="5" s="1"/>
  <c r="B2391" i="5"/>
  <c r="T2391" i="5"/>
  <c r="B2392" i="5"/>
  <c r="T2392" i="5"/>
  <c r="B2393" i="5"/>
  <c r="T2393" i="5"/>
  <c r="B2394" i="5"/>
  <c r="T2394" i="5" s="1"/>
  <c r="B2395" i="5"/>
  <c r="T2395" i="5"/>
  <c r="B2396" i="5"/>
  <c r="T2396" i="5"/>
  <c r="B2397" i="5"/>
  <c r="T2397" i="5"/>
  <c r="B2398" i="5"/>
  <c r="T2398" i="5" s="1"/>
  <c r="B2399" i="5"/>
  <c r="T2399" i="5"/>
  <c r="B2400" i="5"/>
  <c r="T2400" i="5"/>
  <c r="B2401" i="5"/>
  <c r="T2401" i="5"/>
  <c r="B2402" i="5"/>
  <c r="T2402" i="5" s="1"/>
  <c r="B2403" i="5"/>
  <c r="T2403" i="5"/>
  <c r="B2404" i="5"/>
  <c r="T2404" i="5"/>
  <c r="B2405" i="5"/>
  <c r="T2405" i="5"/>
  <c r="B2406" i="5"/>
  <c r="T2406" i="5" s="1"/>
  <c r="B2407" i="5"/>
  <c r="T2407" i="5"/>
  <c r="B2408" i="5"/>
  <c r="T2408" i="5"/>
  <c r="B2409" i="5"/>
  <c r="T2409" i="5"/>
  <c r="B2410" i="5"/>
  <c r="T2410" i="5" s="1"/>
  <c r="B2411" i="5"/>
  <c r="T2411" i="5"/>
  <c r="B2412" i="5"/>
  <c r="T2412" i="5"/>
  <c r="B2413" i="5"/>
  <c r="T2413" i="5"/>
  <c r="B2414" i="5"/>
  <c r="T2414" i="5" s="1"/>
  <c r="B2415" i="5"/>
  <c r="T2415" i="5"/>
  <c r="B2416" i="5"/>
  <c r="T2416" i="5"/>
  <c r="B2417" i="5"/>
  <c r="T2417" i="5"/>
  <c r="B2418" i="5"/>
  <c r="T2418" i="5" s="1"/>
  <c r="B2419" i="5"/>
  <c r="T2419" i="5"/>
  <c r="B2420" i="5"/>
  <c r="T2420" i="5"/>
  <c r="B2421" i="5"/>
  <c r="T2421" i="5"/>
  <c r="B2422" i="5"/>
  <c r="T2422" i="5" s="1"/>
  <c r="B2423" i="5"/>
  <c r="T2423" i="5"/>
  <c r="B2424" i="5"/>
  <c r="T2424" i="5"/>
  <c r="B2425" i="5"/>
  <c r="T2425" i="5"/>
  <c r="B2426" i="5"/>
  <c r="T2426" i="5" s="1"/>
  <c r="B2427" i="5"/>
  <c r="T2427" i="5"/>
  <c r="B2428" i="5"/>
  <c r="T2428" i="5"/>
  <c r="B2429" i="5"/>
  <c r="T2429" i="5"/>
  <c r="B2430" i="5"/>
  <c r="T2430" i="5" s="1"/>
  <c r="B2431" i="5"/>
  <c r="T2431" i="5"/>
  <c r="B2432" i="5"/>
  <c r="T2432" i="5"/>
  <c r="B2433" i="5"/>
  <c r="T2433" i="5"/>
  <c r="B2434" i="5"/>
  <c r="T2434" i="5" s="1"/>
  <c r="B2435" i="5"/>
  <c r="T2435" i="5"/>
  <c r="B2436" i="5"/>
  <c r="T2436" i="5"/>
  <c r="B2437" i="5"/>
  <c r="T2437" i="5"/>
  <c r="B2438" i="5"/>
  <c r="T2438" i="5" s="1"/>
  <c r="B2439" i="5"/>
  <c r="T2439" i="5"/>
  <c r="B2440" i="5"/>
  <c r="T2440" i="5"/>
  <c r="B2441" i="5"/>
  <c r="T2441" i="5"/>
  <c r="B2442" i="5"/>
  <c r="T2442" i="5" s="1"/>
  <c r="B2443" i="5"/>
  <c r="T2443" i="5"/>
  <c r="B2444" i="5"/>
  <c r="T2444" i="5"/>
  <c r="B2445" i="5"/>
  <c r="T2445" i="5"/>
  <c r="B2446" i="5"/>
  <c r="T2446" i="5" s="1"/>
  <c r="B2447" i="5"/>
  <c r="T2447" i="5"/>
  <c r="B2448" i="5"/>
  <c r="T2448" i="5"/>
  <c r="B2449" i="5"/>
  <c r="T2449" i="5"/>
  <c r="B2450" i="5"/>
  <c r="T2450" i="5" s="1"/>
  <c r="B2451" i="5"/>
  <c r="T2451" i="5"/>
  <c r="B2452" i="5"/>
  <c r="T2452" i="5"/>
  <c r="B2453" i="5"/>
  <c r="T2453" i="5"/>
  <c r="B2454" i="5"/>
  <c r="T2454" i="5" s="1"/>
  <c r="B2455" i="5"/>
  <c r="T2455" i="5"/>
  <c r="B2456" i="5"/>
  <c r="T2456" i="5"/>
  <c r="B2457" i="5"/>
  <c r="T2457" i="5"/>
  <c r="B2458" i="5"/>
  <c r="T2458" i="5" s="1"/>
  <c r="B2459" i="5"/>
  <c r="T2459" i="5"/>
  <c r="B2460" i="5"/>
  <c r="T2460" i="5"/>
  <c r="B2461" i="5"/>
  <c r="T2461" i="5"/>
  <c r="B2462" i="5"/>
  <c r="T2462" i="5" s="1"/>
  <c r="B2463" i="5"/>
  <c r="T2463" i="5"/>
  <c r="B2464" i="5"/>
  <c r="T2464" i="5"/>
  <c r="B2465" i="5"/>
  <c r="T2465" i="5"/>
  <c r="B2466" i="5"/>
  <c r="T2466" i="5" s="1"/>
  <c r="B2467" i="5"/>
  <c r="T2467" i="5"/>
  <c r="B2468" i="5"/>
  <c r="T2468" i="5"/>
  <c r="B2469" i="5"/>
  <c r="T2469" i="5"/>
  <c r="B2470" i="5"/>
  <c r="T2470" i="5" s="1"/>
  <c r="B2471" i="5"/>
  <c r="T2471" i="5"/>
  <c r="B2472" i="5"/>
  <c r="T2472" i="5"/>
  <c r="B2473" i="5"/>
  <c r="T2473" i="5"/>
  <c r="B2474" i="5"/>
  <c r="T2474" i="5" s="1"/>
  <c r="B2475" i="5"/>
  <c r="T2475" i="5"/>
  <c r="B2476" i="5"/>
  <c r="T2476" i="5"/>
  <c r="B2477" i="5"/>
  <c r="T2477" i="5"/>
  <c r="B2478" i="5"/>
  <c r="T2478" i="5" s="1"/>
  <c r="B2479" i="5"/>
  <c r="T2479" i="5"/>
  <c r="B2480" i="5"/>
  <c r="T2480" i="5"/>
  <c r="B2481" i="5"/>
  <c r="T2481" i="5"/>
  <c r="B2482" i="5"/>
  <c r="T2482" i="5" s="1"/>
  <c r="B2483" i="5"/>
  <c r="T2483" i="5"/>
  <c r="B2484" i="5"/>
  <c r="T2484" i="5"/>
  <c r="B2485" i="5"/>
  <c r="T2485" i="5"/>
  <c r="B2486" i="5"/>
  <c r="T2486" i="5" s="1"/>
  <c r="B2487" i="5"/>
  <c r="T2487" i="5"/>
  <c r="B2488" i="5"/>
  <c r="T2488" i="5"/>
  <c r="B2489" i="5"/>
  <c r="T2489" i="5"/>
  <c r="B2490" i="5"/>
  <c r="T2490" i="5" s="1"/>
  <c r="B2491" i="5"/>
  <c r="T2491" i="5"/>
  <c r="B2492" i="5"/>
  <c r="T2492" i="5"/>
  <c r="B2493" i="5"/>
  <c r="T2493" i="5"/>
  <c r="B2494" i="5"/>
  <c r="T2494" i="5" s="1"/>
  <c r="B2495" i="5"/>
  <c r="T2495" i="5"/>
  <c r="B2496" i="5"/>
  <c r="T2496" i="5"/>
  <c r="B2497" i="5"/>
  <c r="T2497" i="5"/>
  <c r="B2498" i="5"/>
  <c r="T2498" i="5" s="1"/>
  <c r="B2499" i="5"/>
  <c r="T2499" i="5"/>
  <c r="B2500" i="5"/>
  <c r="T2500" i="5"/>
  <c r="B2501" i="5"/>
  <c r="T2501" i="5"/>
  <c r="B2502" i="5"/>
  <c r="T2502" i="5" s="1"/>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22" i="5"/>
  <c r="C223" i="5"/>
  <c r="C224" i="5"/>
  <c r="C225" i="5"/>
  <c r="C226" i="5"/>
  <c r="C227" i="5"/>
  <c r="V227" i="5" s="1"/>
  <c r="C228" i="5"/>
  <c r="V228" i="5" s="1"/>
  <c r="E228" i="5" s="1"/>
  <c r="C229" i="5"/>
  <c r="C230" i="5"/>
  <c r="C231" i="5"/>
  <c r="C232" i="5"/>
  <c r="C233" i="5"/>
  <c r="C234" i="5"/>
  <c r="C235" i="5"/>
  <c r="V235" i="5" s="1"/>
  <c r="C236" i="5"/>
  <c r="V236" i="5" s="1"/>
  <c r="C237" i="5"/>
  <c r="C238" i="5"/>
  <c r="C239" i="5"/>
  <c r="C240" i="5"/>
  <c r="C241" i="5"/>
  <c r="C242" i="5"/>
  <c r="C243" i="5"/>
  <c r="V243" i="5" s="1"/>
  <c r="E243" i="5" s="1"/>
  <c r="C244" i="5"/>
  <c r="C245" i="5"/>
  <c r="C246" i="5"/>
  <c r="C247" i="5"/>
  <c r="C248" i="5"/>
  <c r="C249" i="5"/>
  <c r="C250" i="5"/>
  <c r="C251" i="5"/>
  <c r="V251" i="5" s="1"/>
  <c r="C252" i="5"/>
  <c r="C253" i="5"/>
  <c r="C254" i="5"/>
  <c r="C255" i="5"/>
  <c r="C256" i="5"/>
  <c r="C257" i="5"/>
  <c r="C258" i="5"/>
  <c r="C259" i="5"/>
  <c r="V259" i="5" s="1"/>
  <c r="C260" i="5"/>
  <c r="C261" i="5"/>
  <c r="C262" i="5"/>
  <c r="C263" i="5"/>
  <c r="C264" i="5"/>
  <c r="C265" i="5"/>
  <c r="C266" i="5"/>
  <c r="C267" i="5"/>
  <c r="V267" i="5" s="1"/>
  <c r="E267" i="5" s="1"/>
  <c r="C268" i="5"/>
  <c r="V268" i="5" s="1"/>
  <c r="C269" i="5"/>
  <c r="C270" i="5"/>
  <c r="C271" i="5"/>
  <c r="C272" i="5"/>
  <c r="C273" i="5"/>
  <c r="C274" i="5"/>
  <c r="C275" i="5"/>
  <c r="V275" i="5" s="1"/>
  <c r="C276" i="5"/>
  <c r="C277" i="5"/>
  <c r="C278" i="5"/>
  <c r="C279" i="5"/>
  <c r="C280" i="5"/>
  <c r="C281" i="5"/>
  <c r="C282" i="5"/>
  <c r="C283" i="5"/>
  <c r="C284" i="5"/>
  <c r="V284" i="5" s="1"/>
  <c r="C285" i="5"/>
  <c r="C286" i="5"/>
  <c r="C287" i="5"/>
  <c r="C288" i="5"/>
  <c r="C289" i="5"/>
  <c r="C290" i="5"/>
  <c r="C291" i="5"/>
  <c r="V291" i="5" s="1"/>
  <c r="C292" i="5"/>
  <c r="C293" i="5"/>
  <c r="C294" i="5"/>
  <c r="C295" i="5"/>
  <c r="C296" i="5"/>
  <c r="C297" i="5"/>
  <c r="C298" i="5"/>
  <c r="C299" i="5"/>
  <c r="C300" i="5"/>
  <c r="V300" i="5" s="1"/>
  <c r="C301" i="5"/>
  <c r="C302" i="5"/>
  <c r="C303" i="5"/>
  <c r="C304" i="5"/>
  <c r="C305" i="5"/>
  <c r="C306" i="5"/>
  <c r="C307" i="5"/>
  <c r="V307" i="5" s="1"/>
  <c r="C308" i="5"/>
  <c r="C309" i="5"/>
  <c r="C310" i="5"/>
  <c r="C311" i="5"/>
  <c r="C312" i="5"/>
  <c r="C313" i="5"/>
  <c r="C314" i="5"/>
  <c r="C315" i="5"/>
  <c r="C316" i="5"/>
  <c r="V316" i="5" s="1"/>
  <c r="C317" i="5"/>
  <c r="C318" i="5"/>
  <c r="C319" i="5"/>
  <c r="C320" i="5"/>
  <c r="C321" i="5"/>
  <c r="C322" i="5"/>
  <c r="C323" i="5"/>
  <c r="V323" i="5" s="1"/>
  <c r="C324" i="5"/>
  <c r="C325" i="5"/>
  <c r="C326" i="5"/>
  <c r="C327" i="5"/>
  <c r="C328" i="5"/>
  <c r="C329" i="5"/>
  <c r="C330" i="5"/>
  <c r="C331" i="5"/>
  <c r="C332" i="5"/>
  <c r="V332" i="5" s="1"/>
  <c r="C333" i="5"/>
  <c r="C334" i="5"/>
  <c r="C335" i="5"/>
  <c r="C336" i="5"/>
  <c r="C337" i="5"/>
  <c r="C338" i="5"/>
  <c r="C339" i="5"/>
  <c r="V339" i="5" s="1"/>
  <c r="C340" i="5"/>
  <c r="C341" i="5"/>
  <c r="C342" i="5"/>
  <c r="C343" i="5"/>
  <c r="C344" i="5"/>
  <c r="C345" i="5"/>
  <c r="C346" i="5"/>
  <c r="C347" i="5"/>
  <c r="C348" i="5"/>
  <c r="V348" i="5" s="1"/>
  <c r="C349" i="5"/>
  <c r="C350" i="5"/>
  <c r="C351" i="5"/>
  <c r="C352" i="5"/>
  <c r="C353" i="5"/>
  <c r="C354" i="5"/>
  <c r="C355" i="5"/>
  <c r="V355" i="5" s="1"/>
  <c r="C356" i="5"/>
  <c r="C357" i="5"/>
  <c r="C358" i="5"/>
  <c r="C359" i="5"/>
  <c r="C360" i="5"/>
  <c r="C361" i="5"/>
  <c r="C362" i="5"/>
  <c r="C363" i="5"/>
  <c r="C364" i="5"/>
  <c r="V364" i="5" s="1"/>
  <c r="C365" i="5"/>
  <c r="C366" i="5"/>
  <c r="C367" i="5"/>
  <c r="C368" i="5"/>
  <c r="C369" i="5"/>
  <c r="C370" i="5"/>
  <c r="C371" i="5"/>
  <c r="V371" i="5" s="1"/>
  <c r="C372" i="5"/>
  <c r="C373" i="5"/>
  <c r="C374" i="5"/>
  <c r="C375" i="5"/>
  <c r="C376" i="5"/>
  <c r="C377" i="5"/>
  <c r="C378" i="5"/>
  <c r="C379" i="5"/>
  <c r="C380" i="5"/>
  <c r="V380" i="5" s="1"/>
  <c r="C381" i="5"/>
  <c r="C382" i="5"/>
  <c r="C383" i="5"/>
  <c r="C384" i="5"/>
  <c r="C385" i="5"/>
  <c r="C386" i="5"/>
  <c r="C387" i="5"/>
  <c r="V387" i="5" s="1"/>
  <c r="C388" i="5"/>
  <c r="C389" i="5"/>
  <c r="C390" i="5"/>
  <c r="C391" i="5"/>
  <c r="C392" i="5"/>
  <c r="C393" i="5"/>
  <c r="C394" i="5"/>
  <c r="C395" i="5"/>
  <c r="C396" i="5"/>
  <c r="V396" i="5" s="1"/>
  <c r="C397" i="5"/>
  <c r="C398" i="5"/>
  <c r="C399" i="5"/>
  <c r="C400" i="5"/>
  <c r="C401" i="5"/>
  <c r="C402" i="5"/>
  <c r="C403" i="5"/>
  <c r="V403" i="5" s="1"/>
  <c r="C404" i="5"/>
  <c r="C405" i="5"/>
  <c r="C406" i="5"/>
  <c r="C407" i="5"/>
  <c r="C408" i="5"/>
  <c r="C409" i="5"/>
  <c r="C410" i="5"/>
  <c r="C411" i="5"/>
  <c r="C412" i="5"/>
  <c r="V412" i="5" s="1"/>
  <c r="C413" i="5"/>
  <c r="C414" i="5"/>
  <c r="C415" i="5"/>
  <c r="C416" i="5"/>
  <c r="C417" i="5"/>
  <c r="C418" i="5"/>
  <c r="C419" i="5"/>
  <c r="V419" i="5" s="1"/>
  <c r="C420" i="5"/>
  <c r="C421" i="5"/>
  <c r="C422" i="5"/>
  <c r="C423" i="5"/>
  <c r="C424" i="5"/>
  <c r="C425" i="5"/>
  <c r="C426" i="5"/>
  <c r="C427" i="5"/>
  <c r="C428" i="5"/>
  <c r="V428" i="5" s="1"/>
  <c r="C429" i="5"/>
  <c r="C430" i="5"/>
  <c r="C431" i="5"/>
  <c r="C432" i="5"/>
  <c r="C433" i="5"/>
  <c r="C434" i="5"/>
  <c r="C435" i="5"/>
  <c r="V435" i="5" s="1"/>
  <c r="C436" i="5"/>
  <c r="C437" i="5"/>
  <c r="C438" i="5"/>
  <c r="C439" i="5"/>
  <c r="C440" i="5"/>
  <c r="C441" i="5"/>
  <c r="C442" i="5"/>
  <c r="C443" i="5"/>
  <c r="C444" i="5"/>
  <c r="V444" i="5" s="1"/>
  <c r="C445" i="5"/>
  <c r="C446" i="5"/>
  <c r="C447" i="5"/>
  <c r="C448" i="5"/>
  <c r="C449" i="5"/>
  <c r="C450" i="5"/>
  <c r="C451" i="5"/>
  <c r="V451" i="5" s="1"/>
  <c r="C452" i="5"/>
  <c r="C453" i="5"/>
  <c r="C454" i="5"/>
  <c r="C455" i="5"/>
  <c r="C456" i="5"/>
  <c r="C457" i="5"/>
  <c r="C458" i="5"/>
  <c r="C459" i="5"/>
  <c r="C460" i="5"/>
  <c r="V460" i="5" s="1"/>
  <c r="C461" i="5"/>
  <c r="C462" i="5"/>
  <c r="C463" i="5"/>
  <c r="C464" i="5"/>
  <c r="C465" i="5"/>
  <c r="C466" i="5"/>
  <c r="C467" i="5"/>
  <c r="V467" i="5" s="1"/>
  <c r="C468" i="5"/>
  <c r="C469" i="5"/>
  <c r="C470" i="5"/>
  <c r="C471" i="5"/>
  <c r="C472" i="5"/>
  <c r="C473" i="5"/>
  <c r="C474" i="5"/>
  <c r="C475" i="5"/>
  <c r="C476" i="5"/>
  <c r="V476" i="5" s="1"/>
  <c r="C477" i="5"/>
  <c r="C478" i="5"/>
  <c r="C479" i="5"/>
  <c r="C480" i="5"/>
  <c r="C481" i="5"/>
  <c r="C482" i="5"/>
  <c r="C483" i="5"/>
  <c r="V483" i="5" s="1"/>
  <c r="C484" i="5"/>
  <c r="C485" i="5"/>
  <c r="C486" i="5"/>
  <c r="C487" i="5"/>
  <c r="C488" i="5"/>
  <c r="C489" i="5"/>
  <c r="C490" i="5"/>
  <c r="C491" i="5"/>
  <c r="C492" i="5"/>
  <c r="V492" i="5" s="1"/>
  <c r="C493" i="5"/>
  <c r="C494" i="5"/>
  <c r="C495" i="5"/>
  <c r="C496" i="5"/>
  <c r="C497" i="5"/>
  <c r="C498" i="5"/>
  <c r="C499" i="5"/>
  <c r="V499" i="5" s="1"/>
  <c r="C500" i="5"/>
  <c r="C501" i="5"/>
  <c r="C502" i="5"/>
  <c r="C503" i="5"/>
  <c r="C504" i="5"/>
  <c r="C505" i="5"/>
  <c r="C506" i="5"/>
  <c r="C507" i="5"/>
  <c r="C508" i="5"/>
  <c r="V508" i="5" s="1"/>
  <c r="C509" i="5"/>
  <c r="C510" i="5"/>
  <c r="C511" i="5"/>
  <c r="C512" i="5"/>
  <c r="C513" i="5"/>
  <c r="C514" i="5"/>
  <c r="C515" i="5"/>
  <c r="V515" i="5" s="1"/>
  <c r="C516" i="5"/>
  <c r="C517" i="5"/>
  <c r="C518" i="5"/>
  <c r="C519" i="5"/>
  <c r="C520" i="5"/>
  <c r="C521" i="5"/>
  <c r="C522" i="5"/>
  <c r="C523" i="5"/>
  <c r="C524" i="5"/>
  <c r="V524" i="5" s="1"/>
  <c r="C525" i="5"/>
  <c r="C526" i="5"/>
  <c r="C527" i="5"/>
  <c r="C528" i="5"/>
  <c r="C529" i="5"/>
  <c r="C530" i="5"/>
  <c r="C531" i="5"/>
  <c r="V531" i="5" s="1"/>
  <c r="C532" i="5"/>
  <c r="C533" i="5"/>
  <c r="C534" i="5"/>
  <c r="C535" i="5"/>
  <c r="C536" i="5"/>
  <c r="C537" i="5"/>
  <c r="C538" i="5"/>
  <c r="C539" i="5"/>
  <c r="C540" i="5"/>
  <c r="V540" i="5" s="1"/>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222" i="5"/>
  <c r="E222" i="5" s="1"/>
  <c r="X222" i="5" s="1"/>
  <c r="V223" i="5"/>
  <c r="E223" i="5"/>
  <c r="V224" i="5"/>
  <c r="E224" i="5"/>
  <c r="X224" i="5" s="1"/>
  <c r="V225" i="5"/>
  <c r="E225" i="5"/>
  <c r="X225" i="5" s="1"/>
  <c r="V226" i="5"/>
  <c r="E226" i="5" s="1"/>
  <c r="X226" i="5" s="1"/>
  <c r="E227" i="5"/>
  <c r="X227" i="5" s="1"/>
  <c r="V229" i="5"/>
  <c r="E229" i="5"/>
  <c r="V230" i="5"/>
  <c r="E230" i="5" s="1"/>
  <c r="X230" i="5" s="1"/>
  <c r="V231" i="5"/>
  <c r="E231" i="5"/>
  <c r="X231" i="5" s="1"/>
  <c r="V232" i="5"/>
  <c r="E232" i="5" s="1"/>
  <c r="X232" i="5" s="1"/>
  <c r="V233" i="5"/>
  <c r="E233" i="5"/>
  <c r="X233" i="5" s="1"/>
  <c r="V234" i="5"/>
  <c r="E234" i="5" s="1"/>
  <c r="X234" i="5" s="1"/>
  <c r="E235" i="5"/>
  <c r="E236" i="5"/>
  <c r="V237" i="5"/>
  <c r="E237" i="5"/>
  <c r="X237" i="5" s="1"/>
  <c r="V238" i="5"/>
  <c r="E238" i="5" s="1"/>
  <c r="X238" i="5" s="1"/>
  <c r="V239" i="5"/>
  <c r="E239" i="5"/>
  <c r="V240" i="5"/>
  <c r="E240" i="5" s="1"/>
  <c r="X240" i="5" s="1"/>
  <c r="V241" i="5"/>
  <c r="E241" i="5"/>
  <c r="X241" i="5" s="1"/>
  <c r="V242" i="5"/>
  <c r="E242" i="5" s="1"/>
  <c r="X242" i="5" s="1"/>
  <c r="V244" i="5"/>
  <c r="E244" i="5" s="1"/>
  <c r="X244" i="5" s="1"/>
  <c r="V245" i="5"/>
  <c r="E245" i="5"/>
  <c r="X245" i="5" s="1"/>
  <c r="V246" i="5"/>
  <c r="E246" i="5" s="1"/>
  <c r="X246" i="5" s="1"/>
  <c r="V247" i="5"/>
  <c r="E247" i="5"/>
  <c r="V248" i="5"/>
  <c r="E248" i="5"/>
  <c r="X248" i="5" s="1"/>
  <c r="V249" i="5"/>
  <c r="E249" i="5"/>
  <c r="X249" i="5" s="1"/>
  <c r="V250" i="5"/>
  <c r="E250" i="5" s="1"/>
  <c r="X250" i="5" s="1"/>
  <c r="E251" i="5"/>
  <c r="V252" i="5"/>
  <c r="E252" i="5" s="1"/>
  <c r="X252" i="5" s="1"/>
  <c r="V253" i="5"/>
  <c r="E253" i="5"/>
  <c r="V254" i="5"/>
  <c r="E254" i="5" s="1"/>
  <c r="X254" i="5" s="1"/>
  <c r="V255" i="5"/>
  <c r="E255" i="5"/>
  <c r="X255" i="5" s="1"/>
  <c r="V256" i="5"/>
  <c r="E256" i="5" s="1"/>
  <c r="X256" i="5" s="1"/>
  <c r="V257" i="5"/>
  <c r="E257" i="5"/>
  <c r="X257" i="5" s="1"/>
  <c r="V258" i="5"/>
  <c r="E258" i="5" s="1"/>
  <c r="E259" i="5"/>
  <c r="X259" i="5" s="1"/>
  <c r="V260" i="5"/>
  <c r="E260" i="5" s="1"/>
  <c r="X260" i="5" s="1"/>
  <c r="V261" i="5"/>
  <c r="E261" i="5"/>
  <c r="X261" i="5" s="1"/>
  <c r="V262" i="5"/>
  <c r="E262" i="5" s="1"/>
  <c r="X262" i="5" s="1"/>
  <c r="V263" i="5"/>
  <c r="E263" i="5"/>
  <c r="X263" i="5" s="1"/>
  <c r="V264" i="5"/>
  <c r="E264" i="5" s="1"/>
  <c r="V265" i="5"/>
  <c r="E265" i="5"/>
  <c r="X265" i="5" s="1"/>
  <c r="V266" i="5"/>
  <c r="E266" i="5" s="1"/>
  <c r="X266" i="5" s="1"/>
  <c r="E268" i="5"/>
  <c r="X268" i="5" s="1"/>
  <c r="V269" i="5"/>
  <c r="E269" i="5"/>
  <c r="X269" i="5" s="1"/>
  <c r="V270" i="5"/>
  <c r="E270" i="5" s="1"/>
  <c r="X270" i="5" s="1"/>
  <c r="V271" i="5"/>
  <c r="E271" i="5" s="1"/>
  <c r="V272" i="5"/>
  <c r="E272" i="5"/>
  <c r="X272" i="5" s="1"/>
  <c r="V273" i="5"/>
  <c r="E273" i="5"/>
  <c r="X273" i="5" s="1"/>
  <c r="V274" i="5"/>
  <c r="E274" i="5" s="1"/>
  <c r="X274" i="5" s="1"/>
  <c r="E275" i="5"/>
  <c r="X275" i="5" s="1"/>
  <c r="V276" i="5"/>
  <c r="E276" i="5" s="1"/>
  <c r="X276" i="5" s="1"/>
  <c r="V277" i="5"/>
  <c r="E277" i="5"/>
  <c r="V278" i="5"/>
  <c r="E278" i="5" s="1"/>
  <c r="X278" i="5" s="1"/>
  <c r="V279" i="5"/>
  <c r="E279" i="5" s="1"/>
  <c r="X279" i="5" s="1"/>
  <c r="V280" i="5"/>
  <c r="E280" i="5"/>
  <c r="X280" i="5" s="1"/>
  <c r="V281" i="5"/>
  <c r="E281" i="5"/>
  <c r="X281" i="5" s="1"/>
  <c r="V282" i="5"/>
  <c r="E282" i="5" s="1"/>
  <c r="V283" i="5"/>
  <c r="E283" i="5" s="1"/>
  <c r="E284" i="5"/>
  <c r="X284" i="5" s="1"/>
  <c r="V285" i="5"/>
  <c r="E285" i="5"/>
  <c r="X285" i="5" s="1"/>
  <c r="V286" i="5"/>
  <c r="E286" i="5" s="1"/>
  <c r="X286" i="5" s="1"/>
  <c r="V287" i="5"/>
  <c r="E287" i="5" s="1"/>
  <c r="V288" i="5"/>
  <c r="E288" i="5" s="1"/>
  <c r="V289" i="5"/>
  <c r="E289" i="5"/>
  <c r="X289" i="5" s="1"/>
  <c r="V290" i="5"/>
  <c r="E290" i="5" s="1"/>
  <c r="X290" i="5" s="1"/>
  <c r="E291" i="5"/>
  <c r="V292" i="5"/>
  <c r="E292" i="5" s="1"/>
  <c r="X292" i="5" s="1"/>
  <c r="V293" i="5"/>
  <c r="E293" i="5"/>
  <c r="V294" i="5"/>
  <c r="E294" i="5" s="1"/>
  <c r="X294" i="5" s="1"/>
  <c r="V295" i="5"/>
  <c r="E295" i="5"/>
  <c r="X295" i="5" s="1"/>
  <c r="V296" i="5"/>
  <c r="E296" i="5"/>
  <c r="X296" i="5" s="1"/>
  <c r="V297" i="5"/>
  <c r="E297" i="5"/>
  <c r="X297" i="5" s="1"/>
  <c r="V298" i="5"/>
  <c r="E298" i="5" s="1"/>
  <c r="X298" i="5" s="1"/>
  <c r="V299" i="5"/>
  <c r="E299" i="5" s="1"/>
  <c r="X299" i="5" s="1"/>
  <c r="E300" i="5"/>
  <c r="V301" i="5"/>
  <c r="E301" i="5"/>
  <c r="X301" i="5" s="1"/>
  <c r="V302" i="5"/>
  <c r="E302" i="5" s="1"/>
  <c r="X302" i="5" s="1"/>
  <c r="V303" i="5"/>
  <c r="E303" i="5" s="1"/>
  <c r="X303" i="5" s="1"/>
  <c r="V304" i="5"/>
  <c r="E304" i="5"/>
  <c r="X304" i="5" s="1"/>
  <c r="V305" i="5"/>
  <c r="E305" i="5"/>
  <c r="V306" i="5"/>
  <c r="E306" i="5" s="1"/>
  <c r="E307" i="5"/>
  <c r="X307" i="5" s="1"/>
  <c r="V308" i="5"/>
  <c r="E308" i="5" s="1"/>
  <c r="X308" i="5" s="1"/>
  <c r="V309" i="5"/>
  <c r="E309" i="5"/>
  <c r="X309" i="5" s="1"/>
  <c r="V310" i="5"/>
  <c r="E310" i="5" s="1"/>
  <c r="X310" i="5" s="1"/>
  <c r="V311" i="5"/>
  <c r="E311" i="5" s="1"/>
  <c r="X311" i="5" s="1"/>
  <c r="V312" i="5"/>
  <c r="E312" i="5"/>
  <c r="V313" i="5"/>
  <c r="E313" i="5"/>
  <c r="V314" i="5"/>
  <c r="E314" i="5" s="1"/>
  <c r="X314" i="5" s="1"/>
  <c r="V315" i="5"/>
  <c r="E315" i="5" s="1"/>
  <c r="X315" i="5" s="1"/>
  <c r="E316" i="5"/>
  <c r="V317" i="5"/>
  <c r="E317" i="5"/>
  <c r="V318" i="5"/>
  <c r="E318" i="5" s="1"/>
  <c r="X318" i="5" s="1"/>
  <c r="V319" i="5"/>
  <c r="E319" i="5" s="1"/>
  <c r="X319" i="5" s="1"/>
  <c r="V320" i="5"/>
  <c r="E320" i="5" s="1"/>
  <c r="X320" i="5" s="1"/>
  <c r="V321" i="5"/>
  <c r="E321" i="5"/>
  <c r="X321" i="5" s="1"/>
  <c r="V322" i="5"/>
  <c r="E322" i="5" s="1"/>
  <c r="X322" i="5" s="1"/>
  <c r="E323" i="5"/>
  <c r="X323" i="5" s="1"/>
  <c r="V324" i="5"/>
  <c r="E324" i="5" s="1"/>
  <c r="V325" i="5"/>
  <c r="E325" i="5"/>
  <c r="X325" i="5" s="1"/>
  <c r="V326" i="5"/>
  <c r="E326" i="5" s="1"/>
  <c r="X326" i="5" s="1"/>
  <c r="V327" i="5"/>
  <c r="E327" i="5"/>
  <c r="X327" i="5" s="1"/>
  <c r="V328" i="5"/>
  <c r="E328" i="5"/>
  <c r="X328" i="5" s="1"/>
  <c r="V329" i="5"/>
  <c r="E329" i="5"/>
  <c r="X329" i="5" s="1"/>
  <c r="V330" i="5"/>
  <c r="V331" i="5"/>
  <c r="E331" i="5" s="1"/>
  <c r="X331" i="5" s="1"/>
  <c r="E332" i="5"/>
  <c r="X332" i="5" s="1"/>
  <c r="V333" i="5"/>
  <c r="E333" i="5"/>
  <c r="V334" i="5"/>
  <c r="E334" i="5" s="1"/>
  <c r="X334" i="5" s="1"/>
  <c r="V335" i="5"/>
  <c r="E335" i="5" s="1"/>
  <c r="V336" i="5"/>
  <c r="E336" i="5"/>
  <c r="X336" i="5" s="1"/>
  <c r="V337" i="5"/>
  <c r="E337" i="5"/>
  <c r="X337" i="5" s="1"/>
  <c r="V338" i="5"/>
  <c r="E338" i="5" s="1"/>
  <c r="X338" i="5" s="1"/>
  <c r="E339" i="5"/>
  <c r="V340" i="5"/>
  <c r="E340" i="5" s="1"/>
  <c r="X340" i="5" s="1"/>
  <c r="V341" i="5"/>
  <c r="E341" i="5"/>
  <c r="X341" i="5" s="1"/>
  <c r="V342" i="5"/>
  <c r="E342" i="5" s="1"/>
  <c r="X342" i="5" s="1"/>
  <c r="V343" i="5"/>
  <c r="E343" i="5" s="1"/>
  <c r="V344" i="5"/>
  <c r="E344" i="5"/>
  <c r="X344" i="5" s="1"/>
  <c r="V345" i="5"/>
  <c r="E345" i="5"/>
  <c r="X345" i="5" s="1"/>
  <c r="V346" i="5"/>
  <c r="E346" i="5" s="1"/>
  <c r="V347" i="5"/>
  <c r="E347" i="5" s="1"/>
  <c r="E348" i="5"/>
  <c r="X348" i="5" s="1"/>
  <c r="V349" i="5"/>
  <c r="E349" i="5"/>
  <c r="X349" i="5" s="1"/>
  <c r="V350" i="5"/>
  <c r="E350" i="5" s="1"/>
  <c r="X350" i="5" s="1"/>
  <c r="V351" i="5"/>
  <c r="E351" i="5" s="1"/>
  <c r="X351" i="5" s="1"/>
  <c r="V352" i="5"/>
  <c r="E352" i="5" s="1"/>
  <c r="X352" i="5" s="1"/>
  <c r="V353" i="5"/>
  <c r="E353" i="5"/>
  <c r="V354" i="5"/>
  <c r="E354" i="5" s="1"/>
  <c r="X354" i="5" s="1"/>
  <c r="E355" i="5"/>
  <c r="V356" i="5"/>
  <c r="E356" i="5" s="1"/>
  <c r="X356" i="5" s="1"/>
  <c r="V357" i="5"/>
  <c r="E357" i="5"/>
  <c r="V358" i="5"/>
  <c r="E358" i="5" s="1"/>
  <c r="X358" i="5" s="1"/>
  <c r="V359" i="5"/>
  <c r="E359" i="5"/>
  <c r="V360" i="5"/>
  <c r="E360" i="5"/>
  <c r="X360" i="5" s="1"/>
  <c r="V361" i="5"/>
  <c r="E361" i="5"/>
  <c r="X361" i="5" s="1"/>
  <c r="V362" i="5"/>
  <c r="E362" i="5" s="1"/>
  <c r="V363" i="5"/>
  <c r="E363" i="5" s="1"/>
  <c r="X363" i="5" s="1"/>
  <c r="E364" i="5"/>
  <c r="V365" i="5"/>
  <c r="E365" i="5"/>
  <c r="X365" i="5" s="1"/>
  <c r="V366" i="5"/>
  <c r="E366" i="5" s="1"/>
  <c r="X366" i="5" s="1"/>
  <c r="V367" i="5"/>
  <c r="E367" i="5" s="1"/>
  <c r="X367" i="5" s="1"/>
  <c r="V368" i="5"/>
  <c r="E368" i="5"/>
  <c r="X368" i="5" s="1"/>
  <c r="V369" i="5"/>
  <c r="E369" i="5"/>
  <c r="V370" i="5"/>
  <c r="E370" i="5" s="1"/>
  <c r="E371" i="5"/>
  <c r="X371" i="5" s="1"/>
  <c r="V372" i="5"/>
  <c r="E372" i="5" s="1"/>
  <c r="X372" i="5" s="1"/>
  <c r="V373" i="5"/>
  <c r="E373" i="5"/>
  <c r="X373" i="5" s="1"/>
  <c r="V374" i="5"/>
  <c r="E374" i="5" s="1"/>
  <c r="X374" i="5" s="1"/>
  <c r="V375" i="5"/>
  <c r="E375" i="5" s="1"/>
  <c r="X375" i="5" s="1"/>
  <c r="V376" i="5"/>
  <c r="E376" i="5"/>
  <c r="X376" i="5" s="1"/>
  <c r="V377" i="5"/>
  <c r="E377" i="5"/>
  <c r="X377" i="5" s="1"/>
  <c r="V378" i="5"/>
  <c r="E378" i="5" s="1"/>
  <c r="X378" i="5" s="1"/>
  <c r="V379" i="5"/>
  <c r="E379" i="5" s="1"/>
  <c r="X379" i="5" s="1"/>
  <c r="E380" i="5"/>
  <c r="X380" i="5" s="1"/>
  <c r="V381" i="5"/>
  <c r="E381" i="5"/>
  <c r="V382" i="5"/>
  <c r="E382" i="5" s="1"/>
  <c r="X382" i="5" s="1"/>
  <c r="V383" i="5"/>
  <c r="E383" i="5" s="1"/>
  <c r="X383" i="5" s="1"/>
  <c r="V384" i="5"/>
  <c r="E384" i="5" s="1"/>
  <c r="X384" i="5" s="1"/>
  <c r="V385" i="5"/>
  <c r="E385" i="5"/>
  <c r="X385" i="5" s="1"/>
  <c r="V386" i="5"/>
  <c r="E386" i="5" s="1"/>
  <c r="E387" i="5"/>
  <c r="V388" i="5"/>
  <c r="E388" i="5" s="1"/>
  <c r="V389" i="5"/>
  <c r="E389" i="5"/>
  <c r="X389" i="5" s="1"/>
  <c r="V390" i="5"/>
  <c r="E390" i="5" s="1"/>
  <c r="X390" i="5" s="1"/>
  <c r="V391" i="5"/>
  <c r="E391" i="5"/>
  <c r="X391" i="5" s="1"/>
  <c r="V392" i="5"/>
  <c r="E392" i="5"/>
  <c r="X392" i="5" s="1"/>
  <c r="V393" i="5"/>
  <c r="E393" i="5"/>
  <c r="X393" i="5" s="1"/>
  <c r="V394" i="5"/>
  <c r="V395" i="5"/>
  <c r="E395" i="5" s="1"/>
  <c r="X395" i="5" s="1"/>
  <c r="E396" i="5"/>
  <c r="X396" i="5" s="1"/>
  <c r="V397" i="5"/>
  <c r="E397" i="5"/>
  <c r="X397" i="5" s="1"/>
  <c r="V398" i="5"/>
  <c r="E398" i="5" s="1"/>
  <c r="X398" i="5" s="1"/>
  <c r="V399" i="5"/>
  <c r="E399" i="5" s="1"/>
  <c r="V400" i="5"/>
  <c r="E400" i="5"/>
  <c r="X400" i="5" s="1"/>
  <c r="V401" i="5"/>
  <c r="E401" i="5"/>
  <c r="X401" i="5" s="1"/>
  <c r="V402" i="5"/>
  <c r="E402" i="5" s="1"/>
  <c r="X402" i="5" s="1"/>
  <c r="E403" i="5"/>
  <c r="V404" i="5"/>
  <c r="E404" i="5" s="1"/>
  <c r="X404" i="5" s="1"/>
  <c r="V405" i="5"/>
  <c r="E405" i="5"/>
  <c r="X405" i="5" s="1"/>
  <c r="V406" i="5"/>
  <c r="E406" i="5" s="1"/>
  <c r="X406" i="5" s="1"/>
  <c r="V407" i="5"/>
  <c r="E407" i="5" s="1"/>
  <c r="X407" i="5" s="1"/>
  <c r="V408" i="5"/>
  <c r="E408" i="5"/>
  <c r="X408" i="5" s="1"/>
  <c r="V409" i="5"/>
  <c r="E409" i="5"/>
  <c r="X409" i="5" s="1"/>
  <c r="V410" i="5"/>
  <c r="E410" i="5" s="1"/>
  <c r="V411" i="5"/>
  <c r="E411" i="5" s="1"/>
  <c r="E412" i="5"/>
  <c r="X412" i="5" s="1"/>
  <c r="V413" i="5"/>
  <c r="E413" i="5"/>
  <c r="X413" i="5" s="1"/>
  <c r="V414" i="5"/>
  <c r="E414" i="5" s="1"/>
  <c r="X414" i="5" s="1"/>
  <c r="V415" i="5"/>
  <c r="E415" i="5" s="1"/>
  <c r="V416" i="5"/>
  <c r="E416" i="5" s="1"/>
  <c r="X416" i="5" s="1"/>
  <c r="V417" i="5"/>
  <c r="E417" i="5"/>
  <c r="X417" i="5" s="1"/>
  <c r="V418" i="5"/>
  <c r="E418" i="5" s="1"/>
  <c r="X418" i="5" s="1"/>
  <c r="E419" i="5"/>
  <c r="V420" i="5"/>
  <c r="E420" i="5" s="1"/>
  <c r="X420" i="5" s="1"/>
  <c r="V421" i="5"/>
  <c r="E421" i="5"/>
  <c r="X421" i="5" s="1"/>
  <c r="V422" i="5"/>
  <c r="E422" i="5" s="1"/>
  <c r="X422" i="5" s="1"/>
  <c r="V423" i="5"/>
  <c r="E423" i="5"/>
  <c r="X423" i="5" s="1"/>
  <c r="V424" i="5"/>
  <c r="E424" i="5"/>
  <c r="X424" i="5" s="1"/>
  <c r="V425" i="5"/>
  <c r="E425" i="5"/>
  <c r="X425" i="5" s="1"/>
  <c r="V426" i="5"/>
  <c r="E426" i="5" s="1"/>
  <c r="V427" i="5"/>
  <c r="E427" i="5" s="1"/>
  <c r="X427" i="5" s="1"/>
  <c r="E428" i="5"/>
  <c r="V429" i="5"/>
  <c r="E429" i="5"/>
  <c r="X429" i="5" s="1"/>
  <c r="V430" i="5"/>
  <c r="E430" i="5" s="1"/>
  <c r="X430" i="5" s="1"/>
  <c r="V431" i="5"/>
  <c r="E431" i="5" s="1"/>
  <c r="X431" i="5" s="1"/>
  <c r="V432" i="5"/>
  <c r="E432" i="5"/>
  <c r="V433" i="5"/>
  <c r="E433" i="5"/>
  <c r="V434" i="5"/>
  <c r="E434" i="5" s="1"/>
  <c r="E435" i="5"/>
  <c r="X435" i="5" s="1"/>
  <c r="V436" i="5"/>
  <c r="E436" i="5" s="1"/>
  <c r="X436" i="5" s="1"/>
  <c r="V437" i="5"/>
  <c r="E437" i="5"/>
  <c r="X437" i="5" s="1"/>
  <c r="V438" i="5"/>
  <c r="E438" i="5" s="1"/>
  <c r="X438" i="5" s="1"/>
  <c r="V439" i="5"/>
  <c r="E439" i="5" s="1"/>
  <c r="X439" i="5" s="1"/>
  <c r="V440" i="5"/>
  <c r="E440" i="5"/>
  <c r="X440" i="5" s="1"/>
  <c r="V441" i="5"/>
  <c r="E441" i="5"/>
  <c r="V442" i="5"/>
  <c r="E442" i="5" s="1"/>
  <c r="X442" i="5" s="1"/>
  <c r="V443" i="5"/>
  <c r="E443" i="5" s="1"/>
  <c r="X443" i="5" s="1"/>
  <c r="E444" i="5"/>
  <c r="X444" i="5" s="1"/>
  <c r="V445" i="5"/>
  <c r="E445" i="5"/>
  <c r="V446" i="5"/>
  <c r="E446" i="5" s="1"/>
  <c r="X446" i="5" s="1"/>
  <c r="V447" i="5"/>
  <c r="E447" i="5" s="1"/>
  <c r="X447" i="5" s="1"/>
  <c r="V448" i="5"/>
  <c r="E448" i="5" s="1"/>
  <c r="X448" i="5" s="1"/>
  <c r="V449" i="5"/>
  <c r="E449" i="5"/>
  <c r="X449" i="5" s="1"/>
  <c r="V450" i="5"/>
  <c r="E450" i="5" s="1"/>
  <c r="E451" i="5"/>
  <c r="X451" i="5" s="1"/>
  <c r="V452" i="5"/>
  <c r="E452" i="5" s="1"/>
  <c r="X452" i="5" s="1"/>
  <c r="V453" i="5"/>
  <c r="E453" i="5"/>
  <c r="X453" i="5" s="1"/>
  <c r="V454" i="5"/>
  <c r="E454" i="5" s="1"/>
  <c r="X454" i="5" s="1"/>
  <c r="V455" i="5"/>
  <c r="E455" i="5"/>
  <c r="X455" i="5" s="1"/>
  <c r="V456" i="5"/>
  <c r="E456" i="5"/>
  <c r="X456" i="5" s="1"/>
  <c r="V457" i="5"/>
  <c r="E457" i="5"/>
  <c r="X457" i="5" s="1"/>
  <c r="V458" i="5"/>
  <c r="V459" i="5"/>
  <c r="E459" i="5" s="1"/>
  <c r="X459" i="5" s="1"/>
  <c r="E460" i="5"/>
  <c r="X460" i="5" s="1"/>
  <c r="V461" i="5"/>
  <c r="E461" i="5"/>
  <c r="X461" i="5" s="1"/>
  <c r="V462" i="5"/>
  <c r="E462" i="5" s="1"/>
  <c r="X462" i="5" s="1"/>
  <c r="V463" i="5"/>
  <c r="E463" i="5" s="1"/>
  <c r="V464" i="5"/>
  <c r="E464" i="5"/>
  <c r="X464" i="5" s="1"/>
  <c r="V465" i="5"/>
  <c r="E465" i="5"/>
  <c r="X465" i="5" s="1"/>
  <c r="V466" i="5"/>
  <c r="E466" i="5" s="1"/>
  <c r="X466" i="5" s="1"/>
  <c r="E467" i="5"/>
  <c r="V468" i="5"/>
  <c r="E468" i="5" s="1"/>
  <c r="X468" i="5" s="1"/>
  <c r="V469" i="5"/>
  <c r="E469" i="5"/>
  <c r="X469" i="5" s="1"/>
  <c r="V470" i="5"/>
  <c r="E470" i="5" s="1"/>
  <c r="X470" i="5" s="1"/>
  <c r="V471" i="5"/>
  <c r="E471" i="5" s="1"/>
  <c r="V472" i="5"/>
  <c r="E472" i="5"/>
  <c r="X472" i="5" s="1"/>
  <c r="V473" i="5"/>
  <c r="E473" i="5"/>
  <c r="X473" i="5" s="1"/>
  <c r="V474" i="5"/>
  <c r="E474" i="5" s="1"/>
  <c r="V475" i="5"/>
  <c r="E475" i="5" s="1"/>
  <c r="E476" i="5"/>
  <c r="X476" i="5" s="1"/>
  <c r="V477" i="5"/>
  <c r="E477" i="5"/>
  <c r="X477" i="5" s="1"/>
  <c r="V478" i="5"/>
  <c r="E478" i="5" s="1"/>
  <c r="X478" i="5" s="1"/>
  <c r="V479" i="5"/>
  <c r="E479" i="5" s="1"/>
  <c r="X479" i="5" s="1"/>
  <c r="V480" i="5"/>
  <c r="E480" i="5" s="1"/>
  <c r="X480" i="5" s="1"/>
  <c r="V481" i="5"/>
  <c r="E481" i="5"/>
  <c r="V482" i="5"/>
  <c r="E482" i="5" s="1"/>
  <c r="X482" i="5" s="1"/>
  <c r="E483" i="5"/>
  <c r="X483" i="5" s="1"/>
  <c r="V484" i="5"/>
  <c r="E484" i="5" s="1"/>
  <c r="X484" i="5" s="1"/>
  <c r="V485" i="5"/>
  <c r="E485" i="5"/>
  <c r="V486" i="5"/>
  <c r="E486" i="5" s="1"/>
  <c r="X486" i="5" s="1"/>
  <c r="V487" i="5"/>
  <c r="E487" i="5"/>
  <c r="X487" i="5" s="1"/>
  <c r="V488" i="5"/>
  <c r="E488" i="5"/>
  <c r="X488" i="5" s="1"/>
  <c r="V489" i="5"/>
  <c r="E489" i="5"/>
  <c r="X489" i="5" s="1"/>
  <c r="V490" i="5"/>
  <c r="E490" i="5" s="1"/>
  <c r="V491" i="5"/>
  <c r="E491" i="5" s="1"/>
  <c r="X491" i="5" s="1"/>
  <c r="E492" i="5"/>
  <c r="V493" i="5"/>
  <c r="E493" i="5"/>
  <c r="X493" i="5" s="1"/>
  <c r="V494" i="5"/>
  <c r="E494" i="5" s="1"/>
  <c r="X494" i="5" s="1"/>
  <c r="V495" i="5"/>
  <c r="E495" i="5" s="1"/>
  <c r="X495" i="5" s="1"/>
  <c r="V496" i="5"/>
  <c r="E496" i="5"/>
  <c r="V497" i="5"/>
  <c r="E497" i="5"/>
  <c r="V498" i="5"/>
  <c r="E498" i="5" s="1"/>
  <c r="X498" i="5" s="1"/>
  <c r="E499" i="5"/>
  <c r="X499" i="5" s="1"/>
  <c r="V500" i="5"/>
  <c r="E500" i="5" s="1"/>
  <c r="X500" i="5" s="1"/>
  <c r="V501" i="5"/>
  <c r="E501" i="5"/>
  <c r="X501" i="5" s="1"/>
  <c r="V502" i="5"/>
  <c r="E502" i="5" s="1"/>
  <c r="X502" i="5" s="1"/>
  <c r="V503" i="5"/>
  <c r="E503" i="5" s="1"/>
  <c r="X503" i="5" s="1"/>
  <c r="V504" i="5"/>
  <c r="E504" i="5"/>
  <c r="X504" i="5" s="1"/>
  <c r="V505" i="5"/>
  <c r="E505" i="5"/>
  <c r="V506" i="5"/>
  <c r="E506" i="5" s="1"/>
  <c r="X506" i="5" s="1"/>
  <c r="V507" i="5"/>
  <c r="E507" i="5" s="1"/>
  <c r="X507" i="5" s="1"/>
  <c r="E508" i="5"/>
  <c r="V509" i="5"/>
  <c r="E509" i="5"/>
  <c r="V510" i="5"/>
  <c r="E510" i="5" s="1"/>
  <c r="X510" i="5" s="1"/>
  <c r="V511" i="5"/>
  <c r="E511" i="5" s="1"/>
  <c r="X511" i="5" s="1"/>
  <c r="V512" i="5"/>
  <c r="E512" i="5" s="1"/>
  <c r="V513" i="5"/>
  <c r="E513" i="5"/>
  <c r="X513" i="5" s="1"/>
  <c r="V514" i="5"/>
  <c r="E514" i="5" s="1"/>
  <c r="E515" i="5"/>
  <c r="V516" i="5"/>
  <c r="E516" i="5" s="1"/>
  <c r="V517" i="5"/>
  <c r="E517" i="5"/>
  <c r="X517" i="5" s="1"/>
  <c r="V518" i="5"/>
  <c r="E518" i="5" s="1"/>
  <c r="X518" i="5" s="1"/>
  <c r="V519" i="5"/>
  <c r="E519" i="5"/>
  <c r="X519" i="5" s="1"/>
  <c r="V520" i="5"/>
  <c r="E520" i="5"/>
  <c r="X520" i="5" s="1"/>
  <c r="V521" i="5"/>
  <c r="E521" i="5"/>
  <c r="V522" i="5"/>
  <c r="V523" i="5"/>
  <c r="E523" i="5" s="1"/>
  <c r="X523" i="5" s="1"/>
  <c r="E524" i="5"/>
  <c r="X524" i="5" s="1"/>
  <c r="V525" i="5"/>
  <c r="E525" i="5"/>
  <c r="V526" i="5"/>
  <c r="E526" i="5" s="1"/>
  <c r="X526" i="5" s="1"/>
  <c r="V527" i="5"/>
  <c r="E527" i="5" s="1"/>
  <c r="X527" i="5" s="1"/>
  <c r="V528" i="5"/>
  <c r="E528" i="5"/>
  <c r="X528" i="5" s="1"/>
  <c r="V529" i="5"/>
  <c r="E529" i="5"/>
  <c r="X529" i="5" s="1"/>
  <c r="V530" i="5"/>
  <c r="E530" i="5" s="1"/>
  <c r="X530" i="5" s="1"/>
  <c r="E531" i="5"/>
  <c r="X531" i="5" s="1"/>
  <c r="V532" i="5"/>
  <c r="E532" i="5" s="1"/>
  <c r="X532" i="5" s="1"/>
  <c r="V533" i="5"/>
  <c r="E533" i="5"/>
  <c r="X533" i="5" s="1"/>
  <c r="V534" i="5"/>
  <c r="E534" i="5" s="1"/>
  <c r="X534" i="5" s="1"/>
  <c r="V535" i="5"/>
  <c r="E535" i="5" s="1"/>
  <c r="X535" i="5" s="1"/>
  <c r="V536" i="5"/>
  <c r="E536" i="5"/>
  <c r="X536" i="5" s="1"/>
  <c r="V537" i="5"/>
  <c r="E537" i="5"/>
  <c r="X537" i="5" s="1"/>
  <c r="V538" i="5"/>
  <c r="E538" i="5" s="1"/>
  <c r="V539" i="5"/>
  <c r="E539" i="5" s="1"/>
  <c r="X539" i="5" s="1"/>
  <c r="E540" i="5"/>
  <c r="X540" i="5" s="1"/>
  <c r="V541" i="5"/>
  <c r="E541" i="5"/>
  <c r="X541" i="5" s="1"/>
  <c r="V542" i="5"/>
  <c r="E542" i="5" s="1"/>
  <c r="X542" i="5" s="1"/>
  <c r="V543" i="5"/>
  <c r="E543" i="5" s="1"/>
  <c r="X543" i="5" s="1"/>
  <c r="V544" i="5"/>
  <c r="E544" i="5" s="1"/>
  <c r="X544" i="5" s="1"/>
  <c r="V545" i="5"/>
  <c r="E545" i="5"/>
  <c r="V546" i="5"/>
  <c r="E546" i="5"/>
  <c r="V547" i="5"/>
  <c r="E547" i="5" s="1"/>
  <c r="X547" i="5" s="1"/>
  <c r="V548" i="5"/>
  <c r="E548" i="5" s="1"/>
  <c r="X548" i="5" s="1"/>
  <c r="V549" i="5"/>
  <c r="E549" i="5" s="1"/>
  <c r="V550" i="5"/>
  <c r="E550" i="5"/>
  <c r="V551" i="5"/>
  <c r="E551" i="5"/>
  <c r="X551" i="5" s="1"/>
  <c r="V552" i="5"/>
  <c r="E552" i="5" s="1"/>
  <c r="X552" i="5" s="1"/>
  <c r="V553" i="5"/>
  <c r="E553" i="5"/>
  <c r="X553" i="5" s="1"/>
  <c r="V554" i="5"/>
  <c r="E554" i="5"/>
  <c r="X554" i="5" s="1"/>
  <c r="V555" i="5"/>
  <c r="E555" i="5"/>
  <c r="X555" i="5" s="1"/>
  <c r="V556" i="5"/>
  <c r="V557" i="5"/>
  <c r="E557" i="5" s="1"/>
  <c r="X557" i="5" s="1"/>
  <c r="V558" i="5"/>
  <c r="E558" i="5"/>
  <c r="X558" i="5" s="1"/>
  <c r="V559" i="5"/>
  <c r="E559" i="5" s="1"/>
  <c r="X559" i="5" s="1"/>
  <c r="V560" i="5"/>
  <c r="E560" i="5" s="1"/>
  <c r="X560" i="5" s="1"/>
  <c r="V561" i="5"/>
  <c r="E561" i="5" s="1"/>
  <c r="V562" i="5"/>
  <c r="E562" i="5"/>
  <c r="X562" i="5" s="1"/>
  <c r="V563" i="5"/>
  <c r="E563" i="5" s="1"/>
  <c r="X563" i="5" s="1"/>
  <c r="V564" i="5"/>
  <c r="E564" i="5" s="1"/>
  <c r="X564" i="5" s="1"/>
  <c r="V565" i="5"/>
  <c r="E565" i="5"/>
  <c r="V566" i="5"/>
  <c r="E566" i="5"/>
  <c r="X566" i="5" s="1"/>
  <c r="V567" i="5"/>
  <c r="E567" i="5" s="1"/>
  <c r="V568" i="5"/>
  <c r="E568" i="5" s="1"/>
  <c r="X568" i="5" s="1"/>
  <c r="V569" i="5"/>
  <c r="E569" i="5"/>
  <c r="X569" i="5" s="1"/>
  <c r="V570" i="5"/>
  <c r="E570" i="5"/>
  <c r="V571" i="5"/>
  <c r="E571" i="5"/>
  <c r="V572" i="5"/>
  <c r="E572" i="5" s="1"/>
  <c r="V573" i="5"/>
  <c r="E573" i="5" s="1"/>
  <c r="X573" i="5" s="1"/>
  <c r="V574" i="5"/>
  <c r="E574" i="5"/>
  <c r="X574" i="5" s="1"/>
  <c r="V575" i="5"/>
  <c r="E575" i="5" s="1"/>
  <c r="X575" i="5" s="1"/>
  <c r="V576" i="5"/>
  <c r="E576" i="5" s="1"/>
  <c r="V577" i="5"/>
  <c r="E577" i="5" s="1"/>
  <c r="X577" i="5" s="1"/>
  <c r="V578" i="5"/>
  <c r="E578" i="5"/>
  <c r="X578" i="5" s="1"/>
  <c r="V579" i="5"/>
  <c r="V580" i="5"/>
  <c r="E580" i="5" s="1"/>
  <c r="V581" i="5"/>
  <c r="E581" i="5" s="1"/>
  <c r="X581" i="5" s="1"/>
  <c r="V582" i="5"/>
  <c r="E582" i="5"/>
  <c r="X582" i="5" s="1"/>
  <c r="V583" i="5"/>
  <c r="E583" i="5"/>
  <c r="V584" i="5"/>
  <c r="E584" i="5" s="1"/>
  <c r="X584" i="5" s="1"/>
  <c r="V585" i="5"/>
  <c r="E585" i="5"/>
  <c r="X585" i="5" s="1"/>
  <c r="V586" i="5"/>
  <c r="E586" i="5"/>
  <c r="X586" i="5" s="1"/>
  <c r="V587" i="5"/>
  <c r="E587" i="5"/>
  <c r="X587" i="5" s="1"/>
  <c r="V588" i="5"/>
  <c r="E588" i="5" s="1"/>
  <c r="V589" i="5"/>
  <c r="E589" i="5" s="1"/>
  <c r="X589" i="5" s="1"/>
  <c r="V590" i="5"/>
  <c r="E590" i="5"/>
  <c r="X590" i="5" s="1"/>
  <c r="V591" i="5"/>
  <c r="E591" i="5" s="1"/>
  <c r="X591" i="5" s="1"/>
  <c r="V592" i="5"/>
  <c r="E592" i="5" s="1"/>
  <c r="X592" i="5" s="1"/>
  <c r="V593" i="5"/>
  <c r="E593" i="5" s="1"/>
  <c r="V594" i="5"/>
  <c r="E594" i="5"/>
  <c r="V595" i="5"/>
  <c r="E595" i="5" s="1"/>
  <c r="V596" i="5"/>
  <c r="E596" i="5" s="1"/>
  <c r="X596" i="5" s="1"/>
  <c r="V597" i="5"/>
  <c r="E597" i="5"/>
  <c r="X597" i="5" s="1"/>
  <c r="V598" i="5"/>
  <c r="E598" i="5"/>
  <c r="X598" i="5" s="1"/>
  <c r="V599" i="5"/>
  <c r="E599" i="5" s="1"/>
  <c r="X599" i="5" s="1"/>
  <c r="V600" i="5"/>
  <c r="E600" i="5" s="1"/>
  <c r="V601" i="5"/>
  <c r="E601" i="5"/>
  <c r="X601" i="5" s="1"/>
  <c r="V602" i="5"/>
  <c r="E602" i="5"/>
  <c r="X602" i="5" s="1"/>
  <c r="V603" i="5"/>
  <c r="E603" i="5"/>
  <c r="V604" i="5"/>
  <c r="E604" i="5" s="1"/>
  <c r="X604" i="5" s="1"/>
  <c r="V605" i="5"/>
  <c r="E605" i="5" s="1"/>
  <c r="V606" i="5"/>
  <c r="E606" i="5"/>
  <c r="X606" i="5" s="1"/>
  <c r="V607" i="5"/>
  <c r="E607" i="5" s="1"/>
  <c r="V608" i="5"/>
  <c r="E608" i="5" s="1"/>
  <c r="X608" i="5" s="1"/>
  <c r="V609" i="5"/>
  <c r="E609" i="5" s="1"/>
  <c r="X609" i="5" s="1"/>
  <c r="V610" i="5"/>
  <c r="E610" i="5"/>
  <c r="X610" i="5" s="1"/>
  <c r="V611" i="5"/>
  <c r="E611" i="5" s="1"/>
  <c r="V612" i="5"/>
  <c r="E612" i="5" s="1"/>
  <c r="X612" i="5" s="1"/>
  <c r="V613" i="5"/>
  <c r="V614" i="5"/>
  <c r="E614" i="5"/>
  <c r="X614" i="5" s="1"/>
  <c r="V615" i="5"/>
  <c r="E615" i="5"/>
  <c r="V616" i="5"/>
  <c r="E616" i="5" s="1"/>
  <c r="X616" i="5" s="1"/>
  <c r="V617" i="5"/>
  <c r="E617" i="5"/>
  <c r="X617" i="5" s="1"/>
  <c r="V618" i="5"/>
  <c r="E618" i="5"/>
  <c r="X618" i="5" s="1"/>
  <c r="V619" i="5"/>
  <c r="E619" i="5"/>
  <c r="X619" i="5" s="1"/>
  <c r="V620" i="5"/>
  <c r="E620" i="5" s="1"/>
  <c r="X620" i="5" s="1"/>
  <c r="V621" i="5"/>
  <c r="E621" i="5" s="1"/>
  <c r="X621" i="5" s="1"/>
  <c r="V622" i="5"/>
  <c r="E622" i="5"/>
  <c r="X622" i="5" s="1"/>
  <c r="V623" i="5"/>
  <c r="E623" i="5" s="1"/>
  <c r="X623" i="5" s="1"/>
  <c r="V624" i="5"/>
  <c r="E624" i="5" s="1"/>
  <c r="V625" i="5"/>
  <c r="E625" i="5" s="1"/>
  <c r="X625" i="5" s="1"/>
  <c r="V626" i="5"/>
  <c r="E626" i="5"/>
  <c r="X626" i="5" s="1"/>
  <c r="V627" i="5"/>
  <c r="E627" i="5" s="1"/>
  <c r="V628" i="5"/>
  <c r="E628" i="5" s="1"/>
  <c r="V629" i="5"/>
  <c r="E629" i="5"/>
  <c r="X629" i="5" s="1"/>
  <c r="V630" i="5"/>
  <c r="E630" i="5"/>
  <c r="X630" i="5" s="1"/>
  <c r="V631" i="5"/>
  <c r="E631" i="5" s="1"/>
  <c r="X631" i="5" s="1"/>
  <c r="V632" i="5"/>
  <c r="E632" i="5" s="1"/>
  <c r="X632" i="5" s="1"/>
  <c r="V633" i="5"/>
  <c r="E633" i="5"/>
  <c r="V634" i="5"/>
  <c r="E634" i="5"/>
  <c r="X634" i="5" s="1"/>
  <c r="V635" i="5"/>
  <c r="E635" i="5"/>
  <c r="X635" i="5" s="1"/>
  <c r="V636" i="5"/>
  <c r="E636" i="5" s="1"/>
  <c r="X636" i="5" s="1"/>
  <c r="V637" i="5"/>
  <c r="E637" i="5" s="1"/>
  <c r="V638" i="5"/>
  <c r="E638" i="5"/>
  <c r="X638" i="5" s="1"/>
  <c r="V639" i="5"/>
  <c r="E639" i="5" s="1"/>
  <c r="V640" i="5"/>
  <c r="V641" i="5"/>
  <c r="E641" i="5" s="1"/>
  <c r="X641" i="5" s="1"/>
  <c r="V642" i="5"/>
  <c r="E642" i="5"/>
  <c r="X642" i="5" s="1"/>
  <c r="V643" i="5"/>
  <c r="E643" i="5" s="1"/>
  <c r="V644" i="5"/>
  <c r="E644" i="5" s="1"/>
  <c r="X644" i="5" s="1"/>
  <c r="V645" i="5"/>
  <c r="E645" i="5" s="1"/>
  <c r="V646" i="5"/>
  <c r="E646" i="5"/>
  <c r="X646" i="5" s="1"/>
  <c r="V647" i="5"/>
  <c r="E647" i="5"/>
  <c r="X647" i="5" s="1"/>
  <c r="V648" i="5"/>
  <c r="E648" i="5" s="1"/>
  <c r="X648" i="5" s="1"/>
  <c r="V649" i="5"/>
  <c r="E649" i="5"/>
  <c r="X649" i="5" s="1"/>
  <c r="V650" i="5"/>
  <c r="E650" i="5"/>
  <c r="X650" i="5" s="1"/>
  <c r="V651" i="5"/>
  <c r="E651" i="5"/>
  <c r="V652" i="5"/>
  <c r="E652" i="5" s="1"/>
  <c r="X652" i="5" s="1"/>
  <c r="V653" i="5"/>
  <c r="E653" i="5" s="1"/>
  <c r="X653" i="5" s="1"/>
  <c r="V654" i="5"/>
  <c r="E654" i="5"/>
  <c r="X654" i="5" s="1"/>
  <c r="V655" i="5"/>
  <c r="E655" i="5" s="1"/>
  <c r="V656" i="5"/>
  <c r="E656" i="5" s="1"/>
  <c r="X656" i="5" s="1"/>
  <c r="V657" i="5"/>
  <c r="E657" i="5" s="1"/>
  <c r="X657" i="5" s="1"/>
  <c r="V658" i="5"/>
  <c r="E658" i="5"/>
  <c r="X658" i="5" s="1"/>
  <c r="V659" i="5"/>
  <c r="E659" i="5" s="1"/>
  <c r="X659" i="5" s="1"/>
  <c r="V660" i="5"/>
  <c r="E660" i="5" s="1"/>
  <c r="X660" i="5" s="1"/>
  <c r="V661" i="5"/>
  <c r="E661" i="5"/>
  <c r="V662" i="5"/>
  <c r="E662" i="5"/>
  <c r="X662" i="5" s="1"/>
  <c r="V663" i="5"/>
  <c r="E663" i="5" s="1"/>
  <c r="X663" i="5" s="1"/>
  <c r="V664" i="5"/>
  <c r="E664" i="5" s="1"/>
  <c r="X664" i="5" s="1"/>
  <c r="V665" i="5"/>
  <c r="E665" i="5"/>
  <c r="V666" i="5"/>
  <c r="E666" i="5"/>
  <c r="V667" i="5"/>
  <c r="E667" i="5"/>
  <c r="X667" i="5" s="1"/>
  <c r="V668" i="5"/>
  <c r="E668" i="5" s="1"/>
  <c r="X668" i="5" s="1"/>
  <c r="V669" i="5"/>
  <c r="E669" i="5" s="1"/>
  <c r="X669" i="5" s="1"/>
  <c r="V670" i="5"/>
  <c r="E670" i="5"/>
  <c r="X670" i="5" s="1"/>
  <c r="V671" i="5"/>
  <c r="E671" i="5" s="1"/>
  <c r="X671" i="5" s="1"/>
  <c r="V672" i="5"/>
  <c r="E672" i="5" s="1"/>
  <c r="V673" i="5"/>
  <c r="E673" i="5" s="1"/>
  <c r="V674" i="5"/>
  <c r="E674" i="5"/>
  <c r="X674" i="5" s="1"/>
  <c r="V675" i="5"/>
  <c r="E675" i="5" s="1"/>
  <c r="X675" i="5" s="1"/>
  <c r="V676" i="5"/>
  <c r="E676" i="5" s="1"/>
  <c r="X676" i="5" s="1"/>
  <c r="V677" i="5"/>
  <c r="E677" i="5" s="1"/>
  <c r="V678" i="5"/>
  <c r="E678" i="5"/>
  <c r="X678" i="5" s="1"/>
  <c r="V679" i="5"/>
  <c r="E679" i="5"/>
  <c r="X679" i="5" s="1"/>
  <c r="V680" i="5"/>
  <c r="E680" i="5" s="1"/>
  <c r="X680" i="5" s="1"/>
  <c r="V681" i="5"/>
  <c r="E681" i="5"/>
  <c r="X681" i="5" s="1"/>
  <c r="V682" i="5"/>
  <c r="E682" i="5"/>
  <c r="X682" i="5" s="1"/>
  <c r="V683" i="5"/>
  <c r="E683" i="5"/>
  <c r="V684" i="5"/>
  <c r="V685" i="5"/>
  <c r="E685" i="5" s="1"/>
  <c r="X685" i="5" s="1"/>
  <c r="V686" i="5"/>
  <c r="E686" i="5"/>
  <c r="X686" i="5" s="1"/>
  <c r="V687" i="5"/>
  <c r="E687" i="5" s="1"/>
  <c r="V688" i="5"/>
  <c r="E688" i="5" s="1"/>
  <c r="X688" i="5" s="1"/>
  <c r="V689" i="5"/>
  <c r="E689" i="5" s="1"/>
  <c r="V690" i="5"/>
  <c r="E690" i="5"/>
  <c r="X690" i="5" s="1"/>
  <c r="V691" i="5"/>
  <c r="E691" i="5" s="1"/>
  <c r="X691" i="5" s="1"/>
  <c r="V692" i="5"/>
  <c r="E692" i="5" s="1"/>
  <c r="X692" i="5" s="1"/>
  <c r="V693" i="5"/>
  <c r="E693" i="5"/>
  <c r="X693" i="5" s="1"/>
  <c r="V694" i="5"/>
  <c r="E694" i="5"/>
  <c r="X694" i="5" s="1"/>
  <c r="V695" i="5"/>
  <c r="E695" i="5" s="1"/>
  <c r="V696" i="5"/>
  <c r="E696" i="5" s="1"/>
  <c r="X696" i="5" s="1"/>
  <c r="V697" i="5"/>
  <c r="E697" i="5"/>
  <c r="X697" i="5" s="1"/>
  <c r="V698" i="5"/>
  <c r="E698" i="5"/>
  <c r="V699" i="5"/>
  <c r="E699" i="5"/>
  <c r="V700" i="5"/>
  <c r="E700" i="5" s="1"/>
  <c r="V701" i="5"/>
  <c r="E701" i="5" s="1"/>
  <c r="X701" i="5" s="1"/>
  <c r="V702" i="5"/>
  <c r="E702" i="5"/>
  <c r="X702" i="5" s="1"/>
  <c r="V703" i="5"/>
  <c r="E703" i="5" s="1"/>
  <c r="X703" i="5" s="1"/>
  <c r="V704" i="5"/>
  <c r="E704" i="5" s="1"/>
  <c r="X704" i="5" s="1"/>
  <c r="V705" i="5"/>
  <c r="E705" i="5" s="1"/>
  <c r="X705" i="5" s="1"/>
  <c r="V706" i="5"/>
  <c r="E706" i="5"/>
  <c r="X706" i="5" s="1"/>
  <c r="V707" i="5"/>
  <c r="V708" i="5"/>
  <c r="E708" i="5" s="1"/>
  <c r="V709" i="5"/>
  <c r="E709" i="5" s="1"/>
  <c r="X709" i="5" s="1"/>
  <c r="V710" i="5"/>
  <c r="E710" i="5"/>
  <c r="X710" i="5" s="1"/>
  <c r="V711" i="5"/>
  <c r="E711" i="5"/>
  <c r="V712" i="5"/>
  <c r="E712" i="5" s="1"/>
  <c r="V713" i="5"/>
  <c r="E713" i="5"/>
  <c r="X713" i="5" s="1"/>
  <c r="V714" i="5"/>
  <c r="E714" i="5"/>
  <c r="X714" i="5" s="1"/>
  <c r="V715" i="5"/>
  <c r="E715" i="5"/>
  <c r="V716" i="5"/>
  <c r="E716" i="5" s="1"/>
  <c r="V717" i="5"/>
  <c r="E717" i="5" s="1"/>
  <c r="V718" i="5"/>
  <c r="E718" i="5"/>
  <c r="X718" i="5" s="1"/>
  <c r="V719" i="5"/>
  <c r="E719" i="5" s="1"/>
  <c r="X719" i="5" s="1"/>
  <c r="V720" i="5"/>
  <c r="E720" i="5" s="1"/>
  <c r="X720" i="5" s="1"/>
  <c r="V721" i="5"/>
  <c r="E721" i="5" s="1"/>
  <c r="X721" i="5" s="1"/>
  <c r="V722" i="5"/>
  <c r="E722" i="5"/>
  <c r="V723" i="5"/>
  <c r="E723" i="5" s="1"/>
  <c r="X723" i="5" s="1"/>
  <c r="V724" i="5"/>
  <c r="E724" i="5" s="1"/>
  <c r="X724" i="5" s="1"/>
  <c r="V725" i="5"/>
  <c r="E725" i="5"/>
  <c r="X725" i="5" s="1"/>
  <c r="V726" i="5"/>
  <c r="E726" i="5"/>
  <c r="X726" i="5" s="1"/>
  <c r="V727" i="5"/>
  <c r="E727" i="5" s="1"/>
  <c r="X727" i="5" s="1"/>
  <c r="V728" i="5"/>
  <c r="E728" i="5" s="1"/>
  <c r="V729" i="5"/>
  <c r="E729" i="5"/>
  <c r="X729" i="5" s="1"/>
  <c r="V730" i="5"/>
  <c r="E730" i="5"/>
  <c r="X730" i="5" s="1"/>
  <c r="V731" i="5"/>
  <c r="E731" i="5"/>
  <c r="V732" i="5"/>
  <c r="E732" i="5" s="1"/>
  <c r="X732" i="5" s="1"/>
  <c r="V733" i="5"/>
  <c r="E733" i="5" s="1"/>
  <c r="V734" i="5"/>
  <c r="E734" i="5"/>
  <c r="X734" i="5" s="1"/>
  <c r="V735" i="5"/>
  <c r="E735" i="5" s="1"/>
  <c r="X735" i="5" s="1"/>
  <c r="V736" i="5"/>
  <c r="E736" i="5" s="1"/>
  <c r="X736" i="5" s="1"/>
  <c r="V737" i="5"/>
  <c r="E737" i="5" s="1"/>
  <c r="X737" i="5" s="1"/>
  <c r="V738" i="5"/>
  <c r="E738" i="5"/>
  <c r="X738" i="5" s="1"/>
  <c r="V739" i="5"/>
  <c r="E739" i="5" s="1"/>
  <c r="V740" i="5"/>
  <c r="E740" i="5" s="1"/>
  <c r="V741" i="5"/>
  <c r="V742" i="5"/>
  <c r="E742" i="5"/>
  <c r="X742" i="5" s="1"/>
  <c r="V743" i="5"/>
  <c r="E743" i="5"/>
  <c r="X743" i="5" s="1"/>
  <c r="V744" i="5"/>
  <c r="E744" i="5" s="1"/>
  <c r="X744" i="5" s="1"/>
  <c r="V745" i="5"/>
  <c r="E745" i="5"/>
  <c r="V746" i="5"/>
  <c r="E746" i="5"/>
  <c r="X746" i="5" s="1"/>
  <c r="V747" i="5"/>
  <c r="E747" i="5"/>
  <c r="X747" i="5" s="1"/>
  <c r="V748" i="5"/>
  <c r="E748" i="5" s="1"/>
  <c r="X748" i="5" s="1"/>
  <c r="V749" i="5"/>
  <c r="E749" i="5" s="1"/>
  <c r="X749" i="5" s="1"/>
  <c r="V750" i="5"/>
  <c r="E750" i="5"/>
  <c r="X750" i="5" s="1"/>
  <c r="V751" i="5"/>
  <c r="E751" i="5" s="1"/>
  <c r="X751" i="5" s="1"/>
  <c r="V752" i="5"/>
  <c r="E752" i="5" s="1"/>
  <c r="X752" i="5" s="1"/>
  <c r="V753" i="5"/>
  <c r="E753" i="5" s="1"/>
  <c r="X753" i="5" s="1"/>
  <c r="V754" i="5"/>
  <c r="E754" i="5"/>
  <c r="X754" i="5" s="1"/>
  <c r="V755" i="5"/>
  <c r="E755" i="5" s="1"/>
  <c r="X755" i="5" s="1"/>
  <c r="V756" i="5"/>
  <c r="E756" i="5" s="1"/>
  <c r="X756" i="5" s="1"/>
  <c r="V757" i="5"/>
  <c r="E757" i="5"/>
  <c r="X757" i="5" s="1"/>
  <c r="V758" i="5"/>
  <c r="E758" i="5"/>
  <c r="X758" i="5" s="1"/>
  <c r="V759" i="5"/>
  <c r="E759" i="5" s="1"/>
  <c r="X759" i="5" s="1"/>
  <c r="V760" i="5"/>
  <c r="E760" i="5" s="1"/>
  <c r="X760" i="5" s="1"/>
  <c r="V761" i="5"/>
  <c r="E761" i="5"/>
  <c r="V762" i="5"/>
  <c r="E762" i="5"/>
  <c r="X762" i="5" s="1"/>
  <c r="V763" i="5"/>
  <c r="E763" i="5"/>
  <c r="X763" i="5" s="1"/>
  <c r="V764" i="5"/>
  <c r="E764" i="5" s="1"/>
  <c r="X764" i="5" s="1"/>
  <c r="V765" i="5"/>
  <c r="E765" i="5" s="1"/>
  <c r="X765" i="5" s="1"/>
  <c r="V766" i="5"/>
  <c r="E766" i="5"/>
  <c r="X766" i="5" s="1"/>
  <c r="V767" i="5"/>
  <c r="E767" i="5" s="1"/>
  <c r="V768" i="5"/>
  <c r="V769" i="5"/>
  <c r="E769" i="5" s="1"/>
  <c r="V770" i="5"/>
  <c r="E770" i="5"/>
  <c r="X770" i="5" s="1"/>
  <c r="V771" i="5"/>
  <c r="E771" i="5" s="1"/>
  <c r="X771" i="5" s="1"/>
  <c r="V772" i="5"/>
  <c r="E772" i="5" s="1"/>
  <c r="X772" i="5" s="1"/>
  <c r="V773" i="5"/>
  <c r="E773" i="5" s="1"/>
  <c r="V774" i="5"/>
  <c r="E774" i="5"/>
  <c r="X774" i="5" s="1"/>
  <c r="V775" i="5"/>
  <c r="E775" i="5"/>
  <c r="X775" i="5" s="1"/>
  <c r="V776" i="5"/>
  <c r="E776" i="5" s="1"/>
  <c r="X776" i="5" s="1"/>
  <c r="V777" i="5"/>
  <c r="E777" i="5"/>
  <c r="X777" i="5" s="1"/>
  <c r="V778" i="5"/>
  <c r="E778" i="5"/>
  <c r="V779" i="5"/>
  <c r="E779" i="5"/>
  <c r="X779" i="5" s="1"/>
  <c r="V780" i="5"/>
  <c r="E780" i="5" s="1"/>
  <c r="X780" i="5" s="1"/>
  <c r="V781" i="5"/>
  <c r="E781" i="5" s="1"/>
  <c r="X781" i="5" s="1"/>
  <c r="V782" i="5"/>
  <c r="E782" i="5"/>
  <c r="X782" i="5" s="1"/>
  <c r="V783" i="5"/>
  <c r="E783" i="5" s="1"/>
  <c r="V784" i="5"/>
  <c r="E784" i="5" s="1"/>
  <c r="X784" i="5" s="1"/>
  <c r="V785" i="5"/>
  <c r="E785" i="5" s="1"/>
  <c r="X785" i="5" s="1"/>
  <c r="V786" i="5"/>
  <c r="E786" i="5"/>
  <c r="X786" i="5" s="1"/>
  <c r="V787" i="5"/>
  <c r="E787" i="5" s="1"/>
  <c r="X787" i="5" s="1"/>
  <c r="V788" i="5"/>
  <c r="E788" i="5" s="1"/>
  <c r="X788" i="5" s="1"/>
  <c r="V789" i="5"/>
  <c r="E789" i="5"/>
  <c r="V790" i="5"/>
  <c r="E790" i="5"/>
  <c r="X790" i="5" s="1"/>
  <c r="V791" i="5"/>
  <c r="E791" i="5" s="1"/>
  <c r="X791" i="5" s="1"/>
  <c r="V792" i="5"/>
  <c r="E792" i="5" s="1"/>
  <c r="X792" i="5" s="1"/>
  <c r="V793" i="5"/>
  <c r="E793" i="5"/>
  <c r="X793" i="5" s="1"/>
  <c r="V794" i="5"/>
  <c r="E794" i="5"/>
  <c r="V795" i="5"/>
  <c r="E795" i="5"/>
  <c r="X795" i="5" s="1"/>
  <c r="V796" i="5"/>
  <c r="E796" i="5" s="1"/>
  <c r="X796" i="5" s="1"/>
  <c r="V797" i="5"/>
  <c r="E797" i="5" s="1"/>
  <c r="X797" i="5" s="1"/>
  <c r="V798" i="5"/>
  <c r="E798" i="5"/>
  <c r="X798" i="5" s="1"/>
  <c r="V799" i="5"/>
  <c r="E799" i="5" s="1"/>
  <c r="X799" i="5" s="1"/>
  <c r="V800" i="5"/>
  <c r="E800" i="5" s="1"/>
  <c r="V801" i="5"/>
  <c r="E801" i="5" s="1"/>
  <c r="X801" i="5" s="1"/>
  <c r="V802" i="5"/>
  <c r="E802" i="5"/>
  <c r="V803" i="5"/>
  <c r="E803" i="5" s="1"/>
  <c r="X803" i="5" s="1"/>
  <c r="V804" i="5"/>
  <c r="E804" i="5" s="1"/>
  <c r="X804" i="5" s="1"/>
  <c r="V805" i="5"/>
  <c r="E805" i="5" s="1"/>
  <c r="V806" i="5"/>
  <c r="E806" i="5"/>
  <c r="X806" i="5" s="1"/>
  <c r="V807" i="5"/>
  <c r="E807" i="5"/>
  <c r="X807" i="5" s="1"/>
  <c r="V808" i="5"/>
  <c r="E808" i="5" s="1"/>
  <c r="V809" i="5"/>
  <c r="E809" i="5"/>
  <c r="X809" i="5" s="1"/>
  <c r="V810" i="5"/>
  <c r="E810" i="5"/>
  <c r="X810" i="5" s="1"/>
  <c r="V811" i="5"/>
  <c r="E811" i="5"/>
  <c r="V812" i="5"/>
  <c r="V813" i="5"/>
  <c r="E813" i="5" s="1"/>
  <c r="X813" i="5" s="1"/>
  <c r="V814" i="5"/>
  <c r="E814" i="5"/>
  <c r="X814" i="5" s="1"/>
  <c r="V815" i="5"/>
  <c r="E815" i="5" s="1"/>
  <c r="X815" i="5" s="1"/>
  <c r="V816" i="5"/>
  <c r="E816" i="5" s="1"/>
  <c r="X816" i="5" s="1"/>
  <c r="V817" i="5"/>
  <c r="E817" i="5" s="1"/>
  <c r="V818" i="5"/>
  <c r="E818" i="5"/>
  <c r="X818" i="5" s="1"/>
  <c r="V819" i="5"/>
  <c r="E819" i="5" s="1"/>
  <c r="X819" i="5" s="1"/>
  <c r="V820" i="5"/>
  <c r="E820" i="5" s="1"/>
  <c r="X820" i="5" s="1"/>
  <c r="V821" i="5"/>
  <c r="E821" i="5"/>
  <c r="X821" i="5" s="1"/>
  <c r="V822" i="5"/>
  <c r="E822" i="5"/>
  <c r="X822" i="5" s="1"/>
  <c r="V823" i="5"/>
  <c r="E823" i="5" s="1"/>
  <c r="V824" i="5"/>
  <c r="E824" i="5" s="1"/>
  <c r="X824" i="5" s="1"/>
  <c r="V825" i="5"/>
  <c r="E825" i="5"/>
  <c r="X825" i="5" s="1"/>
  <c r="V826" i="5"/>
  <c r="E826" i="5"/>
  <c r="X826" i="5" s="1"/>
  <c r="V827" i="5"/>
  <c r="E827" i="5"/>
  <c r="V828" i="5"/>
  <c r="E828" i="5" s="1"/>
  <c r="X828" i="5" s="1"/>
  <c r="V829" i="5"/>
  <c r="E829" i="5" s="1"/>
  <c r="X829" i="5" s="1"/>
  <c r="V830" i="5"/>
  <c r="E830" i="5"/>
  <c r="X830" i="5" s="1"/>
  <c r="V831" i="5"/>
  <c r="E831" i="5" s="1"/>
  <c r="X831" i="5" s="1"/>
  <c r="V832" i="5"/>
  <c r="E832" i="5" s="1"/>
  <c r="X832" i="5" s="1"/>
  <c r="V833" i="5"/>
  <c r="E833" i="5" s="1"/>
  <c r="X833" i="5" s="1"/>
  <c r="V834" i="5"/>
  <c r="E834" i="5"/>
  <c r="X834" i="5" s="1"/>
  <c r="V835" i="5"/>
  <c r="V836" i="5"/>
  <c r="E836" i="5" s="1"/>
  <c r="X836" i="5" s="1"/>
  <c r="V837" i="5"/>
  <c r="E837" i="5" s="1"/>
  <c r="X837" i="5" s="1"/>
  <c r="V838" i="5"/>
  <c r="E838" i="5"/>
  <c r="X838" i="5" s="1"/>
  <c r="V839" i="5"/>
  <c r="E839" i="5"/>
  <c r="V840" i="5"/>
  <c r="E840" i="5" s="1"/>
  <c r="X840" i="5" s="1"/>
  <c r="V841" i="5"/>
  <c r="E841" i="5"/>
  <c r="X841" i="5" s="1"/>
  <c r="V842" i="5"/>
  <c r="E842" i="5"/>
  <c r="X842" i="5" s="1"/>
  <c r="V843" i="5"/>
  <c r="E843" i="5"/>
  <c r="X843" i="5" s="1"/>
  <c r="V844" i="5"/>
  <c r="E844" i="5" s="1"/>
  <c r="V845" i="5"/>
  <c r="E845" i="5" s="1"/>
  <c r="V846" i="5"/>
  <c r="E846" i="5"/>
  <c r="X846" i="5" s="1"/>
  <c r="V847" i="5"/>
  <c r="E847" i="5" s="1"/>
  <c r="X847" i="5" s="1"/>
  <c r="V848" i="5"/>
  <c r="E848" i="5" s="1"/>
  <c r="X848" i="5" s="1"/>
  <c r="V849" i="5"/>
  <c r="E849" i="5" s="1"/>
  <c r="V850" i="5"/>
  <c r="E850" i="5"/>
  <c r="V851" i="5"/>
  <c r="E851" i="5" s="1"/>
  <c r="X851" i="5" s="1"/>
  <c r="V852" i="5"/>
  <c r="E852" i="5" s="1"/>
  <c r="X852" i="5" s="1"/>
  <c r="V853" i="5"/>
  <c r="E853" i="5"/>
  <c r="X853" i="5" s="1"/>
  <c r="V854" i="5"/>
  <c r="E854" i="5"/>
  <c r="X854" i="5" s="1"/>
  <c r="V855" i="5"/>
  <c r="E855" i="5" s="1"/>
  <c r="X855" i="5" s="1"/>
  <c r="V856" i="5"/>
  <c r="E856" i="5" s="1"/>
  <c r="V857" i="5"/>
  <c r="E857" i="5"/>
  <c r="X857" i="5" s="1"/>
  <c r="V858" i="5"/>
  <c r="E858" i="5"/>
  <c r="X858" i="5" s="1"/>
  <c r="V859" i="5"/>
  <c r="E859" i="5"/>
  <c r="V860" i="5"/>
  <c r="E860" i="5" s="1"/>
  <c r="X860" i="5" s="1"/>
  <c r="V861" i="5"/>
  <c r="E861" i="5" s="1"/>
  <c r="V862" i="5"/>
  <c r="E862" i="5"/>
  <c r="X862" i="5" s="1"/>
  <c r="V863" i="5"/>
  <c r="E863" i="5" s="1"/>
  <c r="V864" i="5"/>
  <c r="E864" i="5" s="1"/>
  <c r="X864" i="5" s="1"/>
  <c r="V865" i="5"/>
  <c r="E865" i="5" s="1"/>
  <c r="X865" i="5" s="1"/>
  <c r="V866" i="5"/>
  <c r="E866" i="5"/>
  <c r="X866" i="5" s="1"/>
  <c r="V867" i="5"/>
  <c r="E867" i="5" s="1"/>
  <c r="V868" i="5"/>
  <c r="E868" i="5" s="1"/>
  <c r="V869" i="5"/>
  <c r="V870" i="5"/>
  <c r="E870" i="5"/>
  <c r="X870" i="5" s="1"/>
  <c r="V871" i="5"/>
  <c r="E871" i="5"/>
  <c r="V872" i="5"/>
  <c r="E872" i="5" s="1"/>
  <c r="X872" i="5" s="1"/>
  <c r="V873" i="5"/>
  <c r="E873" i="5"/>
  <c r="X873" i="5" s="1"/>
  <c r="V874" i="5"/>
  <c r="E874" i="5"/>
  <c r="X874" i="5" s="1"/>
  <c r="V875" i="5"/>
  <c r="E875" i="5"/>
  <c r="X875" i="5" s="1"/>
  <c r="V876" i="5"/>
  <c r="E876" i="5" s="1"/>
  <c r="X876" i="5" s="1"/>
  <c r="V877" i="5"/>
  <c r="E877" i="5" s="1"/>
  <c r="X877" i="5" s="1"/>
  <c r="V878" i="5"/>
  <c r="E878" i="5"/>
  <c r="X878" i="5" s="1"/>
  <c r="V879" i="5"/>
  <c r="E879" i="5" s="1"/>
  <c r="X879" i="5" s="1"/>
  <c r="V880" i="5"/>
  <c r="E880" i="5" s="1"/>
  <c r="X880" i="5" s="1"/>
  <c r="V881" i="5"/>
  <c r="E881" i="5" s="1"/>
  <c r="X881" i="5" s="1"/>
  <c r="V882" i="5"/>
  <c r="E882" i="5"/>
  <c r="V883" i="5"/>
  <c r="E883" i="5" s="1"/>
  <c r="X883" i="5" s="1"/>
  <c r="V884" i="5"/>
  <c r="E884" i="5" s="1"/>
  <c r="V885" i="5"/>
  <c r="E885" i="5"/>
  <c r="X885" i="5" s="1"/>
  <c r="V886" i="5"/>
  <c r="E886" i="5"/>
  <c r="X886" i="5" s="1"/>
  <c r="V887" i="5"/>
  <c r="E887" i="5" s="1"/>
  <c r="X887" i="5" s="1"/>
  <c r="V888" i="5"/>
  <c r="E888" i="5" s="1"/>
  <c r="X888" i="5" s="1"/>
  <c r="V889" i="5"/>
  <c r="E889" i="5"/>
  <c r="V890" i="5"/>
  <c r="E890" i="5"/>
  <c r="X890" i="5" s="1"/>
  <c r="V891" i="5"/>
  <c r="E891" i="5"/>
  <c r="X891" i="5" s="1"/>
  <c r="V892" i="5"/>
  <c r="E892" i="5" s="1"/>
  <c r="X892" i="5" s="1"/>
  <c r="V893" i="5"/>
  <c r="E893" i="5" s="1"/>
  <c r="X893" i="5" s="1"/>
  <c r="V894" i="5"/>
  <c r="E894" i="5"/>
  <c r="X894" i="5" s="1"/>
  <c r="V895" i="5"/>
  <c r="E895" i="5" s="1"/>
  <c r="V896" i="5"/>
  <c r="V897" i="5"/>
  <c r="E897" i="5" s="1"/>
  <c r="V898" i="5"/>
  <c r="E898" i="5"/>
  <c r="X898" i="5" s="1"/>
  <c r="V899" i="5"/>
  <c r="E899" i="5" s="1"/>
  <c r="X899" i="5" s="1"/>
  <c r="V900" i="5"/>
  <c r="E900" i="5" s="1"/>
  <c r="X900" i="5" s="1"/>
  <c r="V901" i="5"/>
  <c r="E901" i="5" s="1"/>
  <c r="V902" i="5"/>
  <c r="E902" i="5"/>
  <c r="X902" i="5" s="1"/>
  <c r="V903" i="5"/>
  <c r="E903" i="5"/>
  <c r="X903" i="5" s="1"/>
  <c r="V904" i="5"/>
  <c r="E904" i="5" s="1"/>
  <c r="X904" i="5" s="1"/>
  <c r="V905" i="5"/>
  <c r="E905" i="5"/>
  <c r="X905" i="5" s="1"/>
  <c r="V906" i="5"/>
  <c r="E906" i="5" s="1"/>
  <c r="V907" i="5"/>
  <c r="E907" i="5"/>
  <c r="X907" i="5" s="1"/>
  <c r="V908" i="5"/>
  <c r="E908" i="5" s="1"/>
  <c r="V909" i="5"/>
  <c r="E909" i="5" s="1"/>
  <c r="X909" i="5" s="1"/>
  <c r="V910" i="5"/>
  <c r="E910" i="5" s="1"/>
  <c r="X910" i="5" s="1"/>
  <c r="V911" i="5"/>
  <c r="E911" i="5" s="1"/>
  <c r="V912" i="5"/>
  <c r="E912" i="5" s="1"/>
  <c r="X912" i="5" s="1"/>
  <c r="V913" i="5"/>
  <c r="E913" i="5" s="1"/>
  <c r="V914" i="5"/>
  <c r="E914" i="5"/>
  <c r="X914" i="5" s="1"/>
  <c r="V915" i="5"/>
  <c r="E915" i="5" s="1"/>
  <c r="X915" i="5" s="1"/>
  <c r="V916" i="5"/>
  <c r="E916" i="5" s="1"/>
  <c r="X916" i="5" s="1"/>
  <c r="V917" i="5"/>
  <c r="E917" i="5"/>
  <c r="V918" i="5"/>
  <c r="E918" i="5" s="1"/>
  <c r="X918" i="5" s="1"/>
  <c r="V919" i="5"/>
  <c r="E919" i="5" s="1"/>
  <c r="V920" i="5"/>
  <c r="E920" i="5" s="1"/>
  <c r="X920" i="5" s="1"/>
  <c r="V921" i="5"/>
  <c r="E921" i="5"/>
  <c r="X921" i="5" s="1"/>
  <c r="V922" i="5"/>
  <c r="E922" i="5" s="1"/>
  <c r="X922" i="5" s="1"/>
  <c r="V923" i="5"/>
  <c r="E923" i="5"/>
  <c r="V924" i="5"/>
  <c r="E924" i="5" s="1"/>
  <c r="X924" i="5" s="1"/>
  <c r="V925" i="5"/>
  <c r="E925" i="5" s="1"/>
  <c r="V926" i="5"/>
  <c r="E926" i="5"/>
  <c r="X926" i="5" s="1"/>
  <c r="V927" i="5"/>
  <c r="E927" i="5" s="1"/>
  <c r="V928" i="5"/>
  <c r="E928" i="5" s="1"/>
  <c r="X928" i="5" s="1"/>
  <c r="V929" i="5"/>
  <c r="E929" i="5" s="1"/>
  <c r="X929" i="5" s="1"/>
  <c r="V930" i="5"/>
  <c r="E930" i="5"/>
  <c r="X930" i="5" s="1"/>
  <c r="V931" i="5"/>
  <c r="E931" i="5" s="1"/>
  <c r="V932" i="5"/>
  <c r="E932" i="5" s="1"/>
  <c r="V933" i="5"/>
  <c r="V934" i="5"/>
  <c r="E934" i="5" s="1"/>
  <c r="X934" i="5" s="1"/>
  <c r="V935" i="5"/>
  <c r="E935" i="5"/>
  <c r="X935" i="5" s="1"/>
  <c r="V936" i="5"/>
  <c r="E936" i="5" s="1"/>
  <c r="X936" i="5" s="1"/>
  <c r="V937" i="5"/>
  <c r="E937" i="5"/>
  <c r="V938" i="5"/>
  <c r="E938" i="5" s="1"/>
  <c r="V939" i="5"/>
  <c r="E939" i="5"/>
  <c r="V940" i="5"/>
  <c r="E940" i="5" s="1"/>
  <c r="X940" i="5" s="1"/>
  <c r="V941" i="5"/>
  <c r="E941" i="5" s="1"/>
  <c r="X941" i="5" s="1"/>
  <c r="V942" i="5"/>
  <c r="E942" i="5" s="1"/>
  <c r="X942" i="5" s="1"/>
  <c r="V943" i="5"/>
  <c r="E943" i="5" s="1"/>
  <c r="X943" i="5" s="1"/>
  <c r="V944" i="5"/>
  <c r="E944" i="5" s="1"/>
  <c r="V945" i="5"/>
  <c r="E945" i="5" s="1"/>
  <c r="X945" i="5" s="1"/>
  <c r="V946" i="5"/>
  <c r="E946" i="5"/>
  <c r="X946" i="5" s="1"/>
  <c r="V947" i="5"/>
  <c r="E947" i="5" s="1"/>
  <c r="X947" i="5" s="1"/>
  <c r="V948" i="5"/>
  <c r="E948" i="5" s="1"/>
  <c r="X948" i="5" s="1"/>
  <c r="V949" i="5"/>
  <c r="E949" i="5"/>
  <c r="X949" i="5" s="1"/>
  <c r="V950" i="5"/>
  <c r="E950" i="5" s="1"/>
  <c r="X950" i="5" s="1"/>
  <c r="V951" i="5"/>
  <c r="E951" i="5" s="1"/>
  <c r="X951" i="5" s="1"/>
  <c r="V952" i="5"/>
  <c r="E952" i="5" s="1"/>
  <c r="X952" i="5" s="1"/>
  <c r="V953" i="5"/>
  <c r="E953" i="5"/>
  <c r="X953" i="5" s="1"/>
  <c r="V954" i="5"/>
  <c r="E954" i="5" s="1"/>
  <c r="X954" i="5" s="1"/>
  <c r="V955" i="5"/>
  <c r="E955" i="5"/>
  <c r="X955" i="5" s="1"/>
  <c r="V956" i="5"/>
  <c r="E956" i="5" s="1"/>
  <c r="V957" i="5"/>
  <c r="E957" i="5"/>
  <c r="X957" i="5" s="1"/>
  <c r="V958" i="5"/>
  <c r="E958" i="5" s="1"/>
  <c r="X958" i="5" s="1"/>
  <c r="V959" i="5"/>
  <c r="E959" i="5"/>
  <c r="X959" i="5" s="1"/>
  <c r="V960" i="5"/>
  <c r="E960" i="5" s="1"/>
  <c r="X960" i="5" s="1"/>
  <c r="V961" i="5"/>
  <c r="E961" i="5"/>
  <c r="V962" i="5"/>
  <c r="E962" i="5" s="1"/>
  <c r="V963" i="5"/>
  <c r="E963" i="5"/>
  <c r="X963" i="5" s="1"/>
  <c r="V964" i="5"/>
  <c r="E964" i="5" s="1"/>
  <c r="X964" i="5" s="1"/>
  <c r="V965" i="5"/>
  <c r="E965" i="5"/>
  <c r="X965" i="5" s="1"/>
  <c r="V966" i="5"/>
  <c r="E966" i="5" s="1"/>
  <c r="X966" i="5" s="1"/>
  <c r="V967" i="5"/>
  <c r="E967" i="5"/>
  <c r="X967" i="5" s="1"/>
  <c r="V968" i="5"/>
  <c r="E968" i="5" s="1"/>
  <c r="X968" i="5" s="1"/>
  <c r="V969" i="5"/>
  <c r="E969" i="5"/>
  <c r="X969" i="5" s="1"/>
  <c r="V970" i="5"/>
  <c r="E970" i="5" s="1"/>
  <c r="X970" i="5" s="1"/>
  <c r="V971" i="5"/>
  <c r="E971" i="5"/>
  <c r="X971" i="5" s="1"/>
  <c r="V972" i="5"/>
  <c r="E972" i="5" s="1"/>
  <c r="V973" i="5"/>
  <c r="E973" i="5"/>
  <c r="X973" i="5" s="1"/>
  <c r="V974" i="5"/>
  <c r="E974" i="5" s="1"/>
  <c r="X974" i="5" s="1"/>
  <c r="V975" i="5"/>
  <c r="E975" i="5"/>
  <c r="X975" i="5" s="1"/>
  <c r="V976" i="5"/>
  <c r="E976" i="5" s="1"/>
  <c r="V977" i="5"/>
  <c r="E977" i="5"/>
  <c r="V978" i="5"/>
  <c r="E978" i="5" s="1"/>
  <c r="X978" i="5" s="1"/>
  <c r="V979" i="5"/>
  <c r="E979" i="5"/>
  <c r="X979" i="5" s="1"/>
  <c r="V980" i="5"/>
  <c r="E980" i="5" s="1"/>
  <c r="X980" i="5" s="1"/>
  <c r="V981" i="5"/>
  <c r="E981" i="5"/>
  <c r="X981" i="5" s="1"/>
  <c r="V982" i="5"/>
  <c r="E982" i="5" s="1"/>
  <c r="X982" i="5" s="1"/>
  <c r="V983" i="5"/>
  <c r="E983" i="5"/>
  <c r="X983" i="5" s="1"/>
  <c r="V984" i="5"/>
  <c r="E984" i="5" s="1"/>
  <c r="X984" i="5" s="1"/>
  <c r="V985" i="5"/>
  <c r="E985" i="5"/>
  <c r="X985" i="5" s="1"/>
  <c r="V986" i="5"/>
  <c r="E986" i="5" s="1"/>
  <c r="X986" i="5" s="1"/>
  <c r="V987" i="5"/>
  <c r="E987" i="5"/>
  <c r="X987" i="5" s="1"/>
  <c r="V988" i="5"/>
  <c r="E988" i="5" s="1"/>
  <c r="V989" i="5"/>
  <c r="E989" i="5"/>
  <c r="X989" i="5" s="1"/>
  <c r="V990" i="5"/>
  <c r="E990" i="5" s="1"/>
  <c r="X990" i="5" s="1"/>
  <c r="V991" i="5"/>
  <c r="E991" i="5"/>
  <c r="X991" i="5" s="1"/>
  <c r="V992" i="5"/>
  <c r="E992" i="5" s="1"/>
  <c r="V993" i="5"/>
  <c r="E993" i="5"/>
  <c r="V994" i="5"/>
  <c r="E994" i="5" s="1"/>
  <c r="V995" i="5"/>
  <c r="E995" i="5"/>
  <c r="V996" i="5"/>
  <c r="E996" i="5" s="1"/>
  <c r="X996" i="5" s="1"/>
  <c r="V997" i="5"/>
  <c r="E997" i="5"/>
  <c r="X997" i="5" s="1"/>
  <c r="V998" i="5"/>
  <c r="E998" i="5" s="1"/>
  <c r="X998" i="5" s="1"/>
  <c r="V999" i="5"/>
  <c r="E999" i="5"/>
  <c r="X999" i="5" s="1"/>
  <c r="V1000" i="5"/>
  <c r="E1000" i="5" s="1"/>
  <c r="X1000" i="5" s="1"/>
  <c r="V1001" i="5"/>
  <c r="E1001" i="5"/>
  <c r="X1001" i="5" s="1"/>
  <c r="V1002" i="5"/>
  <c r="E1002" i="5" s="1"/>
  <c r="X1002" i="5" s="1"/>
  <c r="V1003" i="5"/>
  <c r="E1003" i="5"/>
  <c r="X1003" i="5" s="1"/>
  <c r="V1004" i="5"/>
  <c r="E1004" i="5" s="1"/>
  <c r="V1005" i="5"/>
  <c r="E1005" i="5"/>
  <c r="X1005" i="5" s="1"/>
  <c r="V1006" i="5"/>
  <c r="E1006" i="5" s="1"/>
  <c r="X1006" i="5" s="1"/>
  <c r="V1007" i="5"/>
  <c r="E1007" i="5"/>
  <c r="X1007" i="5" s="1"/>
  <c r="V1008" i="5"/>
  <c r="E1008" i="5" s="1"/>
  <c r="V1009" i="5"/>
  <c r="E1009" i="5"/>
  <c r="V1010" i="5"/>
  <c r="E1010" i="5" s="1"/>
  <c r="X1010" i="5" s="1"/>
  <c r="V1011" i="5"/>
  <c r="E1011" i="5"/>
  <c r="X1011" i="5" s="1"/>
  <c r="V1012" i="5"/>
  <c r="E1012" i="5" s="1"/>
  <c r="X1012" i="5" s="1"/>
  <c r="V1013" i="5"/>
  <c r="E1013" i="5"/>
  <c r="X1013" i="5" s="1"/>
  <c r="V1014" i="5"/>
  <c r="E1014" i="5" s="1"/>
  <c r="X1014" i="5" s="1"/>
  <c r="V1015" i="5"/>
  <c r="E1015" i="5"/>
  <c r="V1016" i="5"/>
  <c r="E1016" i="5" s="1"/>
  <c r="X1016" i="5" s="1"/>
  <c r="V1017" i="5"/>
  <c r="E1017" i="5"/>
  <c r="X1017" i="5" s="1"/>
  <c r="V1018" i="5"/>
  <c r="E1018" i="5" s="1"/>
  <c r="X1018" i="5" s="1"/>
  <c r="V1019" i="5"/>
  <c r="E1019" i="5"/>
  <c r="X1019" i="5" s="1"/>
  <c r="V1020" i="5"/>
  <c r="E1020" i="5" s="1"/>
  <c r="V1021" i="5"/>
  <c r="E1021" i="5"/>
  <c r="X1021" i="5" s="1"/>
  <c r="V1022" i="5"/>
  <c r="E1022" i="5" s="1"/>
  <c r="X1022" i="5" s="1"/>
  <c r="V1023" i="5"/>
  <c r="E1023" i="5"/>
  <c r="X1023" i="5" s="1"/>
  <c r="V1024" i="5"/>
  <c r="E1024" i="5" s="1"/>
  <c r="V1025" i="5"/>
  <c r="E1025" i="5"/>
  <c r="V1026" i="5"/>
  <c r="E1026" i="5" s="1"/>
  <c r="X1026" i="5" s="1"/>
  <c r="V1027" i="5"/>
  <c r="E1027" i="5"/>
  <c r="X1027" i="5" s="1"/>
  <c r="V1028" i="5"/>
  <c r="E1028" i="5" s="1"/>
  <c r="X1028" i="5" s="1"/>
  <c r="V1029" i="5"/>
  <c r="E1029" i="5"/>
  <c r="X1029" i="5" s="1"/>
  <c r="V1030" i="5"/>
  <c r="E1030" i="5" s="1"/>
  <c r="X1030" i="5" s="1"/>
  <c r="V1031" i="5"/>
  <c r="E1031" i="5"/>
  <c r="X1031" i="5" s="1"/>
  <c r="V1032" i="5"/>
  <c r="E1032" i="5" s="1"/>
  <c r="X1032" i="5" s="1"/>
  <c r="V1033" i="5"/>
  <c r="E1033" i="5"/>
  <c r="X1033" i="5" s="1"/>
  <c r="V1034" i="5"/>
  <c r="E1034" i="5" s="1"/>
  <c r="X1034" i="5" s="1"/>
  <c r="V1035" i="5"/>
  <c r="E1035" i="5"/>
  <c r="X1035" i="5" s="1"/>
  <c r="V1036" i="5"/>
  <c r="E1036" i="5" s="1"/>
  <c r="V1037" i="5"/>
  <c r="E1037" i="5"/>
  <c r="X1037" i="5" s="1"/>
  <c r="V1038" i="5"/>
  <c r="E1038" i="5" s="1"/>
  <c r="X1038" i="5" s="1"/>
  <c r="V1039" i="5"/>
  <c r="E1039" i="5"/>
  <c r="X1039" i="5" s="1"/>
  <c r="V1040" i="5"/>
  <c r="E1040" i="5" s="1"/>
  <c r="V1041" i="5"/>
  <c r="E1041" i="5"/>
  <c r="V1042" i="5"/>
  <c r="E1042" i="5" s="1"/>
  <c r="X1042" i="5" s="1"/>
  <c r="V1043" i="5"/>
  <c r="E1043" i="5"/>
  <c r="X1043" i="5" s="1"/>
  <c r="V1044" i="5"/>
  <c r="E1044" i="5" s="1"/>
  <c r="X1044" i="5" s="1"/>
  <c r="V1045" i="5"/>
  <c r="E1045" i="5"/>
  <c r="X1045" i="5" s="1"/>
  <c r="V1046" i="5"/>
  <c r="E1046" i="5" s="1"/>
  <c r="X1046" i="5" s="1"/>
  <c r="V1047" i="5"/>
  <c r="E1047" i="5"/>
  <c r="V1048" i="5"/>
  <c r="V1049" i="5"/>
  <c r="E1049" i="5"/>
  <c r="X1049" i="5" s="1"/>
  <c r="V1050" i="5"/>
  <c r="E1050" i="5" s="1"/>
  <c r="X1050" i="5" s="1"/>
  <c r="V1051" i="5"/>
  <c r="E1051" i="5"/>
  <c r="X1051" i="5" s="1"/>
  <c r="V1052" i="5"/>
  <c r="E1052" i="5" s="1"/>
  <c r="V1053" i="5"/>
  <c r="E1053" i="5"/>
  <c r="X1053" i="5" s="1"/>
  <c r="V1054" i="5"/>
  <c r="E1054" i="5" s="1"/>
  <c r="X1054" i="5" s="1"/>
  <c r="V1055" i="5"/>
  <c r="E1055" i="5"/>
  <c r="X1055" i="5" s="1"/>
  <c r="V1056" i="5"/>
  <c r="E1056" i="5" s="1"/>
  <c r="V1057" i="5"/>
  <c r="E1057" i="5"/>
  <c r="V1058" i="5"/>
  <c r="E1058" i="5" s="1"/>
  <c r="V1059" i="5"/>
  <c r="E1059" i="5"/>
  <c r="V1060" i="5"/>
  <c r="E1060" i="5" s="1"/>
  <c r="X1060" i="5" s="1"/>
  <c r="V1061" i="5"/>
  <c r="E1061" i="5"/>
  <c r="X1061" i="5" s="1"/>
  <c r="V1062" i="5"/>
  <c r="E1062" i="5" s="1"/>
  <c r="X1062" i="5" s="1"/>
  <c r="V1063" i="5"/>
  <c r="E1063" i="5"/>
  <c r="X1063" i="5" s="1"/>
  <c r="V1064" i="5"/>
  <c r="V1065" i="5"/>
  <c r="E1065" i="5"/>
  <c r="X1065" i="5" s="1"/>
  <c r="V1066" i="5"/>
  <c r="E1066" i="5" s="1"/>
  <c r="X1066" i="5" s="1"/>
  <c r="V1067" i="5"/>
  <c r="E1067" i="5"/>
  <c r="X1067" i="5" s="1"/>
  <c r="V1068" i="5"/>
  <c r="E1068" i="5" s="1"/>
  <c r="V1069" i="5"/>
  <c r="E1069" i="5"/>
  <c r="X1069" i="5" s="1"/>
  <c r="V1070" i="5"/>
  <c r="E1070" i="5" s="1"/>
  <c r="X1070" i="5" s="1"/>
  <c r="V1071" i="5"/>
  <c r="E1071" i="5"/>
  <c r="X1071" i="5" s="1"/>
  <c r="V1072" i="5"/>
  <c r="E1072" i="5" s="1"/>
  <c r="V1073" i="5"/>
  <c r="E1073" i="5"/>
  <c r="V1074" i="5"/>
  <c r="E1074" i="5" s="1"/>
  <c r="X1074" i="5" s="1"/>
  <c r="V1075" i="5"/>
  <c r="E1075" i="5"/>
  <c r="X1075" i="5" s="1"/>
  <c r="V1076" i="5"/>
  <c r="E1076" i="5" s="1"/>
  <c r="X1076" i="5" s="1"/>
  <c r="V1077" i="5"/>
  <c r="E1077" i="5"/>
  <c r="X1077" i="5" s="1"/>
  <c r="V1078" i="5"/>
  <c r="E1078" i="5" s="1"/>
  <c r="X1078" i="5" s="1"/>
  <c r="V1079" i="5"/>
  <c r="E1079" i="5"/>
  <c r="X1079" i="5" s="1"/>
  <c r="V1080" i="5"/>
  <c r="E1080" i="5" s="1"/>
  <c r="X1080" i="5" s="1"/>
  <c r="V1081" i="5"/>
  <c r="E1081" i="5"/>
  <c r="X1081" i="5" s="1"/>
  <c r="V1082" i="5"/>
  <c r="E1082" i="5" s="1"/>
  <c r="X1082" i="5" s="1"/>
  <c r="V1083" i="5"/>
  <c r="E1083" i="5"/>
  <c r="X1083" i="5" s="1"/>
  <c r="V1084" i="5"/>
  <c r="V1085" i="5"/>
  <c r="E1085" i="5"/>
  <c r="X1085" i="5" s="1"/>
  <c r="V1086" i="5"/>
  <c r="E1086" i="5"/>
  <c r="X1086" i="5" s="1"/>
  <c r="V1087" i="5"/>
  <c r="E1087" i="5"/>
  <c r="X1087" i="5" s="1"/>
  <c r="V1088" i="5"/>
  <c r="E1088" i="5" s="1"/>
  <c r="X1088" i="5" s="1"/>
  <c r="V1089" i="5"/>
  <c r="E1089" i="5"/>
  <c r="X1089" i="5" s="1"/>
  <c r="V1090" i="5"/>
  <c r="E1090" i="5" s="1"/>
  <c r="X1090" i="5" s="1"/>
  <c r="V1091" i="5"/>
  <c r="E1091" i="5"/>
  <c r="X1091" i="5" s="1"/>
  <c r="V1092" i="5"/>
  <c r="E1092" i="5" s="1"/>
  <c r="X1092" i="5" s="1"/>
  <c r="V1093" i="5"/>
  <c r="E1093" i="5"/>
  <c r="X1093" i="5" s="1"/>
  <c r="V1094" i="5"/>
  <c r="E1094" i="5" s="1"/>
  <c r="X1094" i="5" s="1"/>
  <c r="V1095" i="5"/>
  <c r="E1095" i="5"/>
  <c r="X1095" i="5" s="1"/>
  <c r="V1096" i="5"/>
  <c r="E1096" i="5" s="1"/>
  <c r="X1096" i="5" s="1"/>
  <c r="V1097" i="5"/>
  <c r="E1097" i="5"/>
  <c r="X1097" i="5" s="1"/>
  <c r="V1098" i="5"/>
  <c r="V1099" i="5"/>
  <c r="E1099" i="5"/>
  <c r="V1100" i="5"/>
  <c r="E1100" i="5" s="1"/>
  <c r="V1101" i="5"/>
  <c r="E1101" i="5"/>
  <c r="X1101" i="5" s="1"/>
  <c r="V1102" i="5"/>
  <c r="E1102" i="5"/>
  <c r="X1102" i="5" s="1"/>
  <c r="V1103" i="5"/>
  <c r="E1103" i="5"/>
  <c r="X1103" i="5" s="1"/>
  <c r="V1104" i="5"/>
  <c r="E1104" i="5" s="1"/>
  <c r="V1105" i="5"/>
  <c r="E1105" i="5"/>
  <c r="X1105" i="5" s="1"/>
  <c r="V1106" i="5"/>
  <c r="E1106" i="5" s="1"/>
  <c r="X1106" i="5" s="1"/>
  <c r="V1107" i="5"/>
  <c r="E1107" i="5"/>
  <c r="X1107" i="5" s="1"/>
  <c r="V1108" i="5"/>
  <c r="E1108" i="5" s="1"/>
  <c r="V1109" i="5"/>
  <c r="E1109" i="5"/>
  <c r="V1110" i="5"/>
  <c r="E1110" i="5" s="1"/>
  <c r="X1110" i="5" s="1"/>
  <c r="V1111" i="5"/>
  <c r="E1111" i="5"/>
  <c r="X1111" i="5" s="1"/>
  <c r="V1112" i="5"/>
  <c r="E1112" i="5" s="1"/>
  <c r="X1112" i="5" s="1"/>
  <c r="V1113" i="5"/>
  <c r="E1113" i="5"/>
  <c r="V1114" i="5"/>
  <c r="E1114" i="5" s="1"/>
  <c r="X1114" i="5" s="1"/>
  <c r="V1115" i="5"/>
  <c r="E1115" i="5"/>
  <c r="V1116" i="5"/>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V1283" i="5"/>
  <c r="E1283" i="5"/>
  <c r="V1284" i="5"/>
  <c r="E1284" i="5"/>
  <c r="X1284" i="5" s="1"/>
  <c r="V1285" i="5"/>
  <c r="E1285" i="5"/>
  <c r="X1285" i="5" s="1"/>
  <c r="V1286" i="5"/>
  <c r="E1286" i="5"/>
  <c r="X1286" i="5" s="1"/>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X1334" i="5" s="1"/>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V1355" i="5"/>
  <c r="E1355" i="5"/>
  <c r="V1356" i="5"/>
  <c r="E1356" i="5"/>
  <c r="X1356" i="5" s="1"/>
  <c r="V1357" i="5"/>
  <c r="E1357" i="5"/>
  <c r="X1357" i="5" s="1"/>
  <c r="V1358" i="5"/>
  <c r="E1358" i="5"/>
  <c r="X1358" i="5" s="1"/>
  <c r="V1359" i="5"/>
  <c r="E1359" i="5"/>
  <c r="V1360" i="5"/>
  <c r="E1360" i="5"/>
  <c r="X1360" i="5" s="1"/>
  <c r="V1361" i="5"/>
  <c r="E1361" i="5"/>
  <c r="X1361" i="5" s="1"/>
  <c r="V1362" i="5"/>
  <c r="E1362" i="5"/>
  <c r="V1363" i="5"/>
  <c r="E1363" i="5"/>
  <c r="V1364" i="5"/>
  <c r="E1364" i="5"/>
  <c r="X1364" i="5" s="1"/>
  <c r="V1365" i="5"/>
  <c r="E1365" i="5"/>
  <c r="X1365" i="5" s="1"/>
  <c r="V1366" i="5"/>
  <c r="E1366" i="5"/>
  <c r="X1366" i="5" s="1"/>
  <c r="V1367" i="5"/>
  <c r="E1367" i="5"/>
  <c r="V1368" i="5"/>
  <c r="E1368" i="5"/>
  <c r="X1368" i="5" s="1"/>
  <c r="V1369" i="5"/>
  <c r="E1369" i="5"/>
  <c r="X1369" i="5" s="1"/>
  <c r="V1370" i="5"/>
  <c r="E1370" i="5"/>
  <c r="V1371" i="5"/>
  <c r="E1371" i="5"/>
  <c r="V1372" i="5"/>
  <c r="E1372" i="5"/>
  <c r="X1372" i="5" s="1"/>
  <c r="V1373" i="5"/>
  <c r="E1373" i="5"/>
  <c r="X1373" i="5" s="1"/>
  <c r="V1374" i="5"/>
  <c r="E1374" i="5"/>
  <c r="X1374" i="5" s="1"/>
  <c r="V1375" i="5"/>
  <c r="E1375" i="5"/>
  <c r="V1376" i="5"/>
  <c r="E1376" i="5"/>
  <c r="X1376" i="5" s="1"/>
  <c r="V1377" i="5"/>
  <c r="E1377" i="5"/>
  <c r="X1377" i="5" s="1"/>
  <c r="V1378" i="5"/>
  <c r="E1378" i="5"/>
  <c r="V1379" i="5"/>
  <c r="E1379" i="5"/>
  <c r="V1380" i="5"/>
  <c r="E1380" i="5"/>
  <c r="X1380" i="5" s="1"/>
  <c r="V1381" i="5"/>
  <c r="E1381" i="5"/>
  <c r="X1381" i="5" s="1"/>
  <c r="V1382" i="5"/>
  <c r="E1382" i="5"/>
  <c r="X1382" i="5" s="1"/>
  <c r="V1383" i="5"/>
  <c r="E1383" i="5"/>
  <c r="V1384" i="5"/>
  <c r="E1384" i="5"/>
  <c r="X1384" i="5" s="1"/>
  <c r="V1385" i="5"/>
  <c r="E1385" i="5"/>
  <c r="X1385" i="5" s="1"/>
  <c r="V1386" i="5"/>
  <c r="E1386" i="5"/>
  <c r="V1387" i="5"/>
  <c r="E1387" i="5"/>
  <c r="V1388" i="5"/>
  <c r="E1388" i="5"/>
  <c r="X1388" i="5" s="1"/>
  <c r="V1389" i="5"/>
  <c r="E1389" i="5"/>
  <c r="X1389" i="5" s="1"/>
  <c r="V1390" i="5"/>
  <c r="E1390" i="5"/>
  <c r="X1390" i="5" s="1"/>
  <c r="V1391" i="5"/>
  <c r="E1391" i="5"/>
  <c r="V1392" i="5"/>
  <c r="E1392" i="5"/>
  <c r="X1392" i="5" s="1"/>
  <c r="V1393" i="5"/>
  <c r="E1393" i="5"/>
  <c r="X1393" i="5" s="1"/>
  <c r="V1394" i="5"/>
  <c r="E1394" i="5"/>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V1539" i="5"/>
  <c r="E1539" i="5"/>
  <c r="V1540" i="5"/>
  <c r="E1540" i="5"/>
  <c r="X1540" i="5" s="1"/>
  <c r="V1541" i="5"/>
  <c r="E1541" i="5"/>
  <c r="X1541" i="5" s="1"/>
  <c r="V1542" i="5"/>
  <c r="E1542" i="5"/>
  <c r="X1542" i="5" s="1"/>
  <c r="V1543" i="5"/>
  <c r="E1543" i="5"/>
  <c r="V1544" i="5"/>
  <c r="E1544" i="5"/>
  <c r="X1544" i="5" s="1"/>
  <c r="V1545" i="5"/>
  <c r="E1545" i="5"/>
  <c r="X1545" i="5" s="1"/>
  <c r="V1546" i="5"/>
  <c r="E1546" i="5"/>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V1587" i="5"/>
  <c r="E1587" i="5"/>
  <c r="V1588" i="5"/>
  <c r="E1588" i="5"/>
  <c r="X1588" i="5" s="1"/>
  <c r="V1589" i="5"/>
  <c r="E1589" i="5"/>
  <c r="X1589" i="5" s="1"/>
  <c r="V1590" i="5"/>
  <c r="E1590" i="5"/>
  <c r="X1590" i="5" s="1"/>
  <c r="V1591" i="5"/>
  <c r="E1591" i="5"/>
  <c r="V1592" i="5"/>
  <c r="E1592" i="5"/>
  <c r="X1592" i="5" s="1"/>
  <c r="V1593" i="5"/>
  <c r="E1593" i="5"/>
  <c r="X1593" i="5" s="1"/>
  <c r="V1594" i="5"/>
  <c r="E1594" i="5"/>
  <c r="V1595" i="5"/>
  <c r="E1595" i="5"/>
  <c r="V1596" i="5"/>
  <c r="E1596" i="5"/>
  <c r="X1596" i="5" s="1"/>
  <c r="V1597" i="5"/>
  <c r="E1597" i="5"/>
  <c r="X1597" i="5" s="1"/>
  <c r="V1598" i="5"/>
  <c r="E1598" i="5"/>
  <c r="X1598" i="5" s="1"/>
  <c r="V1599" i="5"/>
  <c r="E1599" i="5"/>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X1612" i="5" s="1"/>
  <c r="V1613" i="5"/>
  <c r="E1613" i="5"/>
  <c r="X1613" i="5" s="1"/>
  <c r="V1614" i="5"/>
  <c r="E1614" i="5"/>
  <c r="X1614" i="5" s="1"/>
  <c r="V1615" i="5"/>
  <c r="E1615" i="5"/>
  <c r="V1616" i="5"/>
  <c r="E1616" i="5"/>
  <c r="X1616" i="5" s="1"/>
  <c r="V1617" i="5"/>
  <c r="E1617" i="5"/>
  <c r="X1617" i="5" s="1"/>
  <c r="V1618" i="5"/>
  <c r="E1618" i="5"/>
  <c r="V1619" i="5"/>
  <c r="E1619" i="5"/>
  <c r="V1620" i="5"/>
  <c r="E1620" i="5"/>
  <c r="X1620" i="5" s="1"/>
  <c r="V1621" i="5"/>
  <c r="E1621" i="5"/>
  <c r="X1621" i="5" s="1"/>
  <c r="V1622" i="5"/>
  <c r="E1622" i="5"/>
  <c r="X1622" i="5" s="1"/>
  <c r="V1623" i="5"/>
  <c r="E1623" i="5"/>
  <c r="V1624" i="5"/>
  <c r="E1624" i="5"/>
  <c r="X1624" i="5" s="1"/>
  <c r="V1625" i="5"/>
  <c r="E1625" i="5"/>
  <c r="X1625" i="5" s="1"/>
  <c r="V1626" i="5"/>
  <c r="E1626" i="5"/>
  <c r="V1627" i="5"/>
  <c r="E1627" i="5"/>
  <c r="V1628" i="5"/>
  <c r="E1628" i="5"/>
  <c r="X1628" i="5" s="1"/>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X1638" i="5" s="1"/>
  <c r="V1639" i="5"/>
  <c r="E1639" i="5"/>
  <c r="V1640" i="5"/>
  <c r="E1640" i="5"/>
  <c r="X1640" i="5" s="1"/>
  <c r="V1641" i="5"/>
  <c r="E1641" i="5"/>
  <c r="X1641" i="5" s="1"/>
  <c r="V1642" i="5"/>
  <c r="E1642" i="5"/>
  <c r="V1643" i="5"/>
  <c r="E1643" i="5"/>
  <c r="V1644" i="5"/>
  <c r="E1644" i="5"/>
  <c r="X1644" i="5" s="1"/>
  <c r="V1645" i="5"/>
  <c r="E1645" i="5"/>
  <c r="X1645" i="5" s="1"/>
  <c r="V1646" i="5"/>
  <c r="E1646" i="5"/>
  <c r="X1646" i="5" s="1"/>
  <c r="V1647" i="5"/>
  <c r="E1647" i="5"/>
  <c r="V1648" i="5"/>
  <c r="E1648" i="5"/>
  <c r="X1648" i="5" s="1"/>
  <c r="V1649" i="5"/>
  <c r="E1649" i="5"/>
  <c r="X1649" i="5" s="1"/>
  <c r="V1650" i="5"/>
  <c r="E1650" i="5"/>
  <c r="V1651" i="5"/>
  <c r="E1651" i="5"/>
  <c r="V1652" i="5"/>
  <c r="E1652" i="5"/>
  <c r="X1652" i="5" s="1"/>
  <c r="V1653" i="5"/>
  <c r="E1653" i="5"/>
  <c r="X1653" i="5" s="1"/>
  <c r="V1654" i="5"/>
  <c r="E1654" i="5"/>
  <c r="X1654" i="5" s="1"/>
  <c r="V1655" i="5"/>
  <c r="E1655" i="5"/>
  <c r="V1656" i="5"/>
  <c r="E1656" i="5"/>
  <c r="X1656" i="5" s="1"/>
  <c r="V1657" i="5"/>
  <c r="E1657" i="5"/>
  <c r="X1657" i="5" s="1"/>
  <c r="V1658" i="5"/>
  <c r="E1658" i="5"/>
  <c r="V1659" i="5"/>
  <c r="E1659" i="5"/>
  <c r="V1660" i="5"/>
  <c r="E1660" i="5"/>
  <c r="X1660" i="5" s="1"/>
  <c r="V1661" i="5"/>
  <c r="E1661" i="5"/>
  <c r="X1661" i="5" s="1"/>
  <c r="V1662" i="5"/>
  <c r="E1662" i="5"/>
  <c r="X1662" i="5" s="1"/>
  <c r="V1663" i="5"/>
  <c r="E1663" i="5"/>
  <c r="V1664" i="5"/>
  <c r="E1664" i="5"/>
  <c r="X1664" i="5" s="1"/>
  <c r="V1665" i="5"/>
  <c r="E1665" i="5"/>
  <c r="X1665" i="5" s="1"/>
  <c r="V1666" i="5"/>
  <c r="E1666" i="5"/>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X1694" i="5" s="1"/>
  <c r="V1695" i="5"/>
  <c r="E1695" i="5"/>
  <c r="V1696" i="5"/>
  <c r="E1696" i="5"/>
  <c r="X1696" i="5" s="1"/>
  <c r="V1697" i="5"/>
  <c r="E1697" i="5"/>
  <c r="X1697" i="5" s="1"/>
  <c r="V1698" i="5"/>
  <c r="E1698" i="5"/>
  <c r="V1699" i="5"/>
  <c r="E1699" i="5"/>
  <c r="V1700" i="5"/>
  <c r="E1700" i="5"/>
  <c r="X1700" i="5" s="1"/>
  <c r="V1701" i="5"/>
  <c r="E1701" i="5"/>
  <c r="X1701" i="5" s="1"/>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X1712" i="5" s="1"/>
  <c r="V1713" i="5"/>
  <c r="E1713" i="5"/>
  <c r="X1713" i="5" s="1"/>
  <c r="V1714" i="5"/>
  <c r="E1714" i="5"/>
  <c r="V1715" i="5"/>
  <c r="E1715" i="5"/>
  <c r="V1716" i="5"/>
  <c r="E1716" i="5"/>
  <c r="X1716" i="5" s="1"/>
  <c r="V1717" i="5"/>
  <c r="E1717" i="5"/>
  <c r="X1717" i="5" s="1"/>
  <c r="V1718" i="5"/>
  <c r="E1718" i="5"/>
  <c r="X1718" i="5" s="1"/>
  <c r="V1719" i="5"/>
  <c r="E1719" i="5"/>
  <c r="V1720" i="5"/>
  <c r="E1720" i="5"/>
  <c r="X1720" i="5" s="1"/>
  <c r="V1721" i="5"/>
  <c r="E1721" i="5"/>
  <c r="X1721" i="5" s="1"/>
  <c r="V1722" i="5"/>
  <c r="E1722" i="5"/>
  <c r="V1723" i="5"/>
  <c r="E1723" i="5"/>
  <c r="V1724" i="5"/>
  <c r="E1724" i="5"/>
  <c r="X1724" i="5" s="1"/>
  <c r="V1725" i="5"/>
  <c r="E1725" i="5"/>
  <c r="X1725" i="5" s="1"/>
  <c r="V1726" i="5"/>
  <c r="E1726" i="5"/>
  <c r="X1726" i="5" s="1"/>
  <c r="V1727" i="5"/>
  <c r="E1727" i="5"/>
  <c r="V1728" i="5"/>
  <c r="E1728" i="5"/>
  <c r="X1728" i="5" s="1"/>
  <c r="V1729" i="5"/>
  <c r="E1729" i="5"/>
  <c r="X1729" i="5" s="1"/>
  <c r="V1730" i="5"/>
  <c r="E1730" i="5"/>
  <c r="V1731" i="5"/>
  <c r="E1731" i="5"/>
  <c r="V1732" i="5"/>
  <c r="E1732" i="5"/>
  <c r="X1732" i="5" s="1"/>
  <c r="V1733" i="5"/>
  <c r="E1733" i="5"/>
  <c r="X1733" i="5" s="1"/>
  <c r="V1734" i="5"/>
  <c r="E1734" i="5"/>
  <c r="X1734" i="5" s="1"/>
  <c r="V1735" i="5"/>
  <c r="E1735" i="5"/>
  <c r="V1736" i="5"/>
  <c r="E1736" i="5"/>
  <c r="X1736" i="5" s="1"/>
  <c r="V1737" i="5"/>
  <c r="E1737" i="5"/>
  <c r="X1737" i="5" s="1"/>
  <c r="V1738" i="5"/>
  <c r="E1738" i="5"/>
  <c r="V1739" i="5"/>
  <c r="E1739" i="5"/>
  <c r="V1740" i="5"/>
  <c r="E1740" i="5"/>
  <c r="X1740" i="5" s="1"/>
  <c r="V1741" i="5"/>
  <c r="E1741" i="5"/>
  <c r="X1741" i="5" s="1"/>
  <c r="V1742" i="5"/>
  <c r="E1742" i="5"/>
  <c r="X1742" i="5" s="1"/>
  <c r="V1743" i="5"/>
  <c r="E1743" i="5"/>
  <c r="V1744" i="5"/>
  <c r="E1744" i="5"/>
  <c r="X1744" i="5" s="1"/>
  <c r="V1745" i="5"/>
  <c r="E1745" i="5"/>
  <c r="X1745" i="5" s="1"/>
  <c r="V1746" i="5"/>
  <c r="E1746" i="5"/>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X1774" i="5" s="1"/>
  <c r="V1775" i="5"/>
  <c r="E1775" i="5"/>
  <c r="V1776" i="5"/>
  <c r="E1776" i="5"/>
  <c r="X1776" i="5" s="1"/>
  <c r="V1777" i="5"/>
  <c r="E1777" i="5"/>
  <c r="X1777" i="5" s="1"/>
  <c r="V1778" i="5"/>
  <c r="E1778" i="5"/>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V1811" i="5"/>
  <c r="E1811" i="5"/>
  <c r="V1812" i="5"/>
  <c r="E1812" i="5"/>
  <c r="V1813" i="5"/>
  <c r="E1813" i="5"/>
  <c r="X1813" i="5" s="1"/>
  <c r="V1814" i="5"/>
  <c r="E1814" i="5"/>
  <c r="X1814" i="5" s="1"/>
  <c r="V1815" i="5"/>
  <c r="E1815" i="5"/>
  <c r="V1816" i="5"/>
  <c r="E1816" i="5"/>
  <c r="X1816" i="5" s="1"/>
  <c r="V1817" i="5"/>
  <c r="E1817" i="5"/>
  <c r="X1817" i="5" s="1"/>
  <c r="V1818" i="5"/>
  <c r="E1818" i="5"/>
  <c r="V1819" i="5"/>
  <c r="E1819" i="5"/>
  <c r="V1820" i="5"/>
  <c r="E1820" i="5"/>
  <c r="X1820" i="5" s="1"/>
  <c r="V1821" i="5"/>
  <c r="E1821" i="5"/>
  <c r="X1821" i="5" s="1"/>
  <c r="V1822" i="5"/>
  <c r="E1822" i="5"/>
  <c r="X1822" i="5" s="1"/>
  <c r="V1823" i="5"/>
  <c r="E1823" i="5"/>
  <c r="V1824" i="5"/>
  <c r="E1824" i="5"/>
  <c r="X1824" i="5" s="1"/>
  <c r="V1825" i="5"/>
  <c r="E1825" i="5"/>
  <c r="X1825" i="5" s="1"/>
  <c r="V1826" i="5"/>
  <c r="E1826" i="5"/>
  <c r="V1827" i="5"/>
  <c r="E1827" i="5"/>
  <c r="V1828" i="5"/>
  <c r="E1828" i="5"/>
  <c r="X1828" i="5" s="1"/>
  <c r="V1829" i="5"/>
  <c r="E1829" i="5"/>
  <c r="X1829" i="5" s="1"/>
  <c r="V1830" i="5"/>
  <c r="E1830" i="5"/>
  <c r="X1830" i="5" s="1"/>
  <c r="V1831" i="5"/>
  <c r="E1831" i="5"/>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V1851" i="5"/>
  <c r="E1851" i="5"/>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X1862" i="5" s="1"/>
  <c r="V1863" i="5"/>
  <c r="E1863" i="5"/>
  <c r="V1864" i="5"/>
  <c r="E1864" i="5"/>
  <c r="X1864" i="5" s="1"/>
  <c r="V1865" i="5"/>
  <c r="E1865" i="5"/>
  <c r="X1865" i="5" s="1"/>
  <c r="V1866" i="5"/>
  <c r="E1866" i="5"/>
  <c r="V1867" i="5"/>
  <c r="E1867" i="5"/>
  <c r="V1868" i="5"/>
  <c r="E1868" i="5"/>
  <c r="X1868" i="5" s="1"/>
  <c r="V1869" i="5"/>
  <c r="E1869" i="5"/>
  <c r="X1869" i="5" s="1"/>
  <c r="V1870" i="5"/>
  <c r="E1870" i="5"/>
  <c r="X1870" i="5" s="1"/>
  <c r="V1871" i="5"/>
  <c r="E1871" i="5"/>
  <c r="V1872" i="5"/>
  <c r="E1872" i="5"/>
  <c r="X1872" i="5" s="1"/>
  <c r="V1873" i="5"/>
  <c r="E1873" i="5"/>
  <c r="X1873" i="5" s="1"/>
  <c r="V1874" i="5"/>
  <c r="E1874" i="5"/>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V1923" i="5"/>
  <c r="E1923" i="5"/>
  <c r="V1924" i="5"/>
  <c r="E1924" i="5"/>
  <c r="X1924" i="5" s="1"/>
  <c r="V1925" i="5"/>
  <c r="E1925" i="5"/>
  <c r="X1925" i="5" s="1"/>
  <c r="V1926" i="5"/>
  <c r="E1926" i="5"/>
  <c r="X1926" i="5" s="1"/>
  <c r="V1927" i="5"/>
  <c r="E1927" i="5"/>
  <c r="V1928" i="5"/>
  <c r="E1928" i="5"/>
  <c r="X1928" i="5" s="1"/>
  <c r="V1929" i="5"/>
  <c r="E1929" i="5"/>
  <c r="X1929" i="5" s="1"/>
  <c r="V1930" i="5"/>
  <c r="E1930" i="5"/>
  <c r="V1931" i="5"/>
  <c r="E1931" i="5"/>
  <c r="V1932" i="5"/>
  <c r="E1932" i="5"/>
  <c r="X1932" i="5" s="1"/>
  <c r="V1933" i="5"/>
  <c r="E1933" i="5"/>
  <c r="X1933" i="5" s="1"/>
  <c r="V1934" i="5"/>
  <c r="E1934" i="5"/>
  <c r="X1934" i="5" s="1"/>
  <c r="V1935" i="5"/>
  <c r="E1935" i="5"/>
  <c r="V1936" i="5"/>
  <c r="E1936" i="5"/>
  <c r="X1936" i="5" s="1"/>
  <c r="V1937" i="5"/>
  <c r="E1937" i="5"/>
  <c r="X1937" i="5" s="1"/>
  <c r="V1938" i="5"/>
  <c r="E1938" i="5"/>
  <c r="V1939" i="5"/>
  <c r="E1939" i="5"/>
  <c r="V1940" i="5"/>
  <c r="E1940" i="5"/>
  <c r="X1940" i="5" s="1"/>
  <c r="V1941" i="5"/>
  <c r="E1941" i="5"/>
  <c r="X1941" i="5" s="1"/>
  <c r="V1942" i="5"/>
  <c r="E1942" i="5"/>
  <c r="X1942" i="5" s="1"/>
  <c r="V1943" i="5"/>
  <c r="E1943" i="5"/>
  <c r="V1944" i="5"/>
  <c r="E1944" i="5"/>
  <c r="X1944" i="5" s="1"/>
  <c r="V1945" i="5"/>
  <c r="E1945" i="5"/>
  <c r="X1945" i="5" s="1"/>
  <c r="V1946" i="5"/>
  <c r="E1946" i="5"/>
  <c r="V1947" i="5"/>
  <c r="E1947" i="5"/>
  <c r="V1948" i="5"/>
  <c r="E1948" i="5"/>
  <c r="X1948" i="5" s="1"/>
  <c r="V1949" i="5"/>
  <c r="E1949" i="5"/>
  <c r="X1949" i="5" s="1"/>
  <c r="V1950" i="5"/>
  <c r="E1950" i="5"/>
  <c r="X1950" i="5" s="1"/>
  <c r="V1951" i="5"/>
  <c r="E1951" i="5"/>
  <c r="V1952" i="5"/>
  <c r="E1952" i="5"/>
  <c r="X1952" i="5" s="1"/>
  <c r="V1953" i="5"/>
  <c r="E1953" i="5"/>
  <c r="X1953" i="5" s="1"/>
  <c r="V1954" i="5"/>
  <c r="E1954" i="5"/>
  <c r="V1955" i="5"/>
  <c r="E1955" i="5"/>
  <c r="V1956" i="5"/>
  <c r="E1956" i="5"/>
  <c r="X1956" i="5" s="1"/>
  <c r="V1957" i="5"/>
  <c r="E1957" i="5"/>
  <c r="X1957" i="5" s="1"/>
  <c r="V1958" i="5"/>
  <c r="E1958" i="5"/>
  <c r="X1958" i="5" s="1"/>
  <c r="V1959" i="5"/>
  <c r="E1959" i="5"/>
  <c r="V1960" i="5"/>
  <c r="E1960" i="5"/>
  <c r="X1960" i="5" s="1"/>
  <c r="V1961" i="5"/>
  <c r="E1961" i="5"/>
  <c r="X1961" i="5" s="1"/>
  <c r="V1962" i="5"/>
  <c r="E1962" i="5"/>
  <c r="V1963" i="5"/>
  <c r="E1963" i="5"/>
  <c r="V1964" i="5"/>
  <c r="E1964" i="5"/>
  <c r="X1964" i="5" s="1"/>
  <c r="V1965" i="5"/>
  <c r="E1965" i="5"/>
  <c r="X1965" i="5" s="1"/>
  <c r="V1966" i="5"/>
  <c r="E1966" i="5"/>
  <c r="X1966" i="5" s="1"/>
  <c r="V1967" i="5"/>
  <c r="E1967" i="5"/>
  <c r="V1968" i="5"/>
  <c r="E1968" i="5"/>
  <c r="X1968" i="5" s="1"/>
  <c r="V1969" i="5"/>
  <c r="E1969" i="5"/>
  <c r="X1969" i="5" s="1"/>
  <c r="V1970" i="5"/>
  <c r="E1970" i="5"/>
  <c r="V1971" i="5"/>
  <c r="E1971" i="5"/>
  <c r="V1972" i="5"/>
  <c r="E1972" i="5"/>
  <c r="X1972" i="5" s="1"/>
  <c r="V1973" i="5"/>
  <c r="E1973" i="5"/>
  <c r="X1973" i="5" s="1"/>
  <c r="V1974" i="5"/>
  <c r="E1974" i="5"/>
  <c r="X1974" i="5" s="1"/>
  <c r="V1975" i="5"/>
  <c r="E1975" i="5"/>
  <c r="V1976" i="5"/>
  <c r="E1976" i="5"/>
  <c r="X1976" i="5" s="1"/>
  <c r="V1977" i="5"/>
  <c r="E1977" i="5"/>
  <c r="X1977" i="5" s="1"/>
  <c r="V1978" i="5"/>
  <c r="E1978" i="5"/>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V1995" i="5"/>
  <c r="E1995" i="5"/>
  <c r="V1996" i="5"/>
  <c r="E1996" i="5"/>
  <c r="X1996" i="5" s="1"/>
  <c r="V1997" i="5"/>
  <c r="E1997" i="5"/>
  <c r="X1997" i="5" s="1"/>
  <c r="V1998" i="5"/>
  <c r="E1998" i="5"/>
  <c r="X1998" i="5" s="1"/>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X2012" i="5" s="1"/>
  <c r="V2013" i="5"/>
  <c r="E2013" i="5"/>
  <c r="X2013" i="5" s="1"/>
  <c r="V2014" i="5"/>
  <c r="E2014" i="5"/>
  <c r="X2014" i="5" s="1"/>
  <c r="V2015" i="5"/>
  <c r="E2015" i="5"/>
  <c r="V2016" i="5"/>
  <c r="E2016" i="5"/>
  <c r="X2016" i="5" s="1"/>
  <c r="V2017" i="5"/>
  <c r="E2017" i="5"/>
  <c r="X2017" i="5" s="1"/>
  <c r="V2018" i="5"/>
  <c r="E2018" i="5"/>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V2043" i="5"/>
  <c r="E2043" i="5"/>
  <c r="V2044" i="5"/>
  <c r="E2044" i="5"/>
  <c r="X2044" i="5" s="1"/>
  <c r="V2045" i="5"/>
  <c r="E2045" i="5"/>
  <c r="X2045" i="5" s="1"/>
  <c r="V2046" i="5"/>
  <c r="E2046" i="5"/>
  <c r="X2046" i="5" s="1"/>
  <c r="V2047" i="5"/>
  <c r="E2047" i="5"/>
  <c r="V2048" i="5"/>
  <c r="E2048" i="5"/>
  <c r="X2048" i="5" s="1"/>
  <c r="V2049" i="5"/>
  <c r="E2049" i="5"/>
  <c r="X2049" i="5" s="1"/>
  <c r="V2050" i="5"/>
  <c r="E2050" i="5"/>
  <c r="V2051" i="5"/>
  <c r="E2051" i="5"/>
  <c r="V2052" i="5"/>
  <c r="E2052" i="5"/>
  <c r="X2052" i="5" s="1"/>
  <c r="V2053" i="5"/>
  <c r="E2053" i="5"/>
  <c r="X2053" i="5" s="1"/>
  <c r="V2054" i="5"/>
  <c r="E2054" i="5"/>
  <c r="X2054" i="5" s="1"/>
  <c r="V2055" i="5"/>
  <c r="E2055" i="5"/>
  <c r="V2056" i="5"/>
  <c r="E2056" i="5"/>
  <c r="X2056" i="5" s="1"/>
  <c r="V2057" i="5"/>
  <c r="E2057" i="5"/>
  <c r="X2057" i="5" s="1"/>
  <c r="V2058" i="5"/>
  <c r="E2058" i="5"/>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V2083" i="5"/>
  <c r="E2083" i="5"/>
  <c r="V2084" i="5"/>
  <c r="E2084" i="5"/>
  <c r="X2084" i="5" s="1"/>
  <c r="V2085" i="5"/>
  <c r="E2085" i="5"/>
  <c r="X2085" i="5" s="1"/>
  <c r="V2086" i="5"/>
  <c r="E2086" i="5"/>
  <c r="X2086" i="5" s="1"/>
  <c r="V2087" i="5"/>
  <c r="E2087" i="5"/>
  <c r="V2088" i="5"/>
  <c r="E2088" i="5"/>
  <c r="X2088" i="5" s="1"/>
  <c r="V2089" i="5"/>
  <c r="E2089" i="5"/>
  <c r="X2089" i="5" s="1"/>
  <c r="V2090" i="5"/>
  <c r="E2090" i="5"/>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V2107" i="5"/>
  <c r="E2107" i="5"/>
  <c r="V2108" i="5"/>
  <c r="E2108" i="5"/>
  <c r="X2108" i="5" s="1"/>
  <c r="V2109" i="5"/>
  <c r="E2109" i="5"/>
  <c r="X2109" i="5" s="1"/>
  <c r="V2110" i="5"/>
  <c r="E2110" i="5"/>
  <c r="X2110" i="5" s="1"/>
  <c r="V2111" i="5"/>
  <c r="E2111" i="5"/>
  <c r="V2112" i="5"/>
  <c r="E2112" i="5"/>
  <c r="X2112" i="5" s="1"/>
  <c r="V2113" i="5"/>
  <c r="E2113" i="5"/>
  <c r="X2113" i="5" s="1"/>
  <c r="V2114" i="5"/>
  <c r="E2114" i="5"/>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V2235" i="5"/>
  <c r="E2235" i="5"/>
  <c r="V2236" i="5"/>
  <c r="E2236" i="5"/>
  <c r="X2236" i="5" s="1"/>
  <c r="V2237" i="5"/>
  <c r="E2237" i="5"/>
  <c r="X2237" i="5" s="1"/>
  <c r="V2238" i="5"/>
  <c r="E2238" i="5"/>
  <c r="X2238" i="5" s="1"/>
  <c r="V2239" i="5"/>
  <c r="E2239" i="5"/>
  <c r="V2240" i="5"/>
  <c r="E2240" i="5"/>
  <c r="X2240" i="5" s="1"/>
  <c r="V2241" i="5"/>
  <c r="E2241" i="5"/>
  <c r="X2241" i="5" s="1"/>
  <c r="V2242" i="5"/>
  <c r="E2242" i="5"/>
  <c r="V2243" i="5"/>
  <c r="E2243" i="5"/>
  <c r="V2244" i="5"/>
  <c r="E2244" i="5"/>
  <c r="X2244" i="5" s="1"/>
  <c r="V2245" i="5"/>
  <c r="E2245" i="5"/>
  <c r="X2245" i="5" s="1"/>
  <c r="V2246" i="5"/>
  <c r="E2246" i="5"/>
  <c r="X2246" i="5" s="1"/>
  <c r="V2247" i="5"/>
  <c r="E2247" i="5"/>
  <c r="V2248" i="5"/>
  <c r="E2248" i="5"/>
  <c r="X2248" i="5" s="1"/>
  <c r="V2249" i="5"/>
  <c r="E2249" i="5"/>
  <c r="X2249" i="5" s="1"/>
  <c r="V2250" i="5"/>
  <c r="E2250" i="5"/>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7" i="5"/>
  <c r="G558" i="5"/>
  <c r="G559" i="5"/>
  <c r="G560" i="5"/>
  <c r="G561" i="5"/>
  <c r="G562" i="5"/>
  <c r="G563" i="5"/>
  <c r="G564" i="5"/>
  <c r="G565" i="5"/>
  <c r="G566" i="5"/>
  <c r="G567" i="5"/>
  <c r="G568" i="5"/>
  <c r="G569" i="5"/>
  <c r="G570" i="5"/>
  <c r="G571" i="5"/>
  <c r="G572" i="5"/>
  <c r="G573" i="5"/>
  <c r="G574" i="5"/>
  <c r="G575" i="5"/>
  <c r="G576" i="5"/>
  <c r="G577" i="5"/>
  <c r="G578"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5" i="5"/>
  <c r="G686" i="5"/>
  <c r="G687" i="5"/>
  <c r="G688" i="5"/>
  <c r="G689" i="5"/>
  <c r="G690" i="5"/>
  <c r="G691" i="5"/>
  <c r="G692" i="5"/>
  <c r="G693" i="5"/>
  <c r="G694" i="5"/>
  <c r="G695" i="5"/>
  <c r="G696" i="5"/>
  <c r="G697" i="5"/>
  <c r="G698" i="5"/>
  <c r="G699" i="5"/>
  <c r="G700" i="5"/>
  <c r="G701" i="5"/>
  <c r="G702" i="5"/>
  <c r="G703" i="5"/>
  <c r="G704" i="5"/>
  <c r="G705" i="5"/>
  <c r="G706"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3" i="5"/>
  <c r="G814" i="5"/>
  <c r="G815" i="5"/>
  <c r="G816" i="5"/>
  <c r="G817" i="5"/>
  <c r="G818" i="5"/>
  <c r="G819" i="5"/>
  <c r="G820" i="5"/>
  <c r="G821"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5" i="5"/>
  <c r="G1066" i="5"/>
  <c r="G1067" i="5"/>
  <c r="G1068" i="5"/>
  <c r="G1069" i="5"/>
  <c r="G1070" i="5"/>
  <c r="G1071" i="5"/>
  <c r="G1072" i="5"/>
  <c r="G1073" i="5"/>
  <c r="G1074" i="5"/>
  <c r="G1075" i="5"/>
  <c r="G1076" i="5"/>
  <c r="G1077" i="5"/>
  <c r="G1078" i="5"/>
  <c r="G1079" i="5"/>
  <c r="G1080" i="5"/>
  <c r="G1081" i="5"/>
  <c r="G1082" i="5"/>
  <c r="G1083" i="5"/>
  <c r="G1085" i="5"/>
  <c r="G1086" i="5"/>
  <c r="G1087" i="5"/>
  <c r="G1088" i="5"/>
  <c r="G1089" i="5"/>
  <c r="G1090" i="5"/>
  <c r="G1091" i="5"/>
  <c r="G1092" i="5"/>
  <c r="G1093" i="5"/>
  <c r="G1094" i="5"/>
  <c r="G1095" i="5"/>
  <c r="G1096" i="5"/>
  <c r="G1097" i="5"/>
  <c r="G1099" i="5"/>
  <c r="G1100" i="5"/>
  <c r="G1101" i="5"/>
  <c r="G1102" i="5"/>
  <c r="G1103" i="5"/>
  <c r="G1104" i="5"/>
  <c r="G1105" i="5"/>
  <c r="G1106" i="5"/>
  <c r="G1107" i="5"/>
  <c r="G1108" i="5"/>
  <c r="G1109" i="5"/>
  <c r="G1110" i="5"/>
  <c r="G1111" i="5"/>
  <c r="G1112" i="5"/>
  <c r="G1113" i="5"/>
  <c r="G1114" i="5"/>
  <c r="G1115"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V45" i="5" s="1"/>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s="1"/>
  <c r="B55" i="6"/>
  <c r="G55" i="6" s="1"/>
  <c r="B54" i="6"/>
  <c r="G54" i="6" s="1"/>
  <c r="B17" i="6"/>
  <c r="B16" i="6"/>
  <c r="B15" i="6"/>
  <c r="B14" i="6"/>
  <c r="G14" i="6"/>
  <c r="H14" i="6"/>
  <c r="D14" i="6" s="1"/>
  <c r="H13" i="6"/>
  <c r="B12" i="6"/>
  <c r="G12" i="6" s="1"/>
  <c r="H12" i="6" s="1"/>
  <c r="B11" i="6"/>
  <c r="G11" i="6" s="1"/>
  <c r="H11" i="6" s="1"/>
  <c r="G10" i="6"/>
  <c r="H10" i="6" s="1"/>
  <c r="D10" i="6" s="1"/>
  <c r="B8" i="6"/>
  <c r="G8" i="6" s="1"/>
  <c r="H8" i="6" s="1"/>
  <c r="D8" i="6" s="1"/>
  <c r="B7" i="6"/>
  <c r="G7" i="6"/>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J740" i="5"/>
  <c r="S740" i="5"/>
  <c r="R739" i="5"/>
  <c r="R737" i="5"/>
  <c r="S736" i="5"/>
  <c r="R735" i="5"/>
  <c r="R733" i="5"/>
  <c r="J732" i="5"/>
  <c r="S732" i="5"/>
  <c r="H731" i="5"/>
  <c r="S730" i="5"/>
  <c r="S728" i="5"/>
  <c r="H725" i="5"/>
  <c r="R723" i="5"/>
  <c r="R721" i="5"/>
  <c r="S720" i="5"/>
  <c r="R719" i="5"/>
  <c r="H715" i="5"/>
  <c r="S712" i="5"/>
  <c r="H709" i="5"/>
  <c r="S708"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R45" i="5"/>
  <c r="B90" i="4"/>
  <c r="H67" i="4"/>
  <c r="P47" i="4"/>
  <c r="P46" i="4"/>
  <c r="P45" i="4"/>
  <c r="P44" i="4"/>
  <c r="B44" i="4" s="1"/>
  <c r="A29" i="6" s="1"/>
  <c r="P43" i="4"/>
  <c r="Q43" i="4" s="1"/>
  <c r="P41" i="4"/>
  <c r="P40" i="4"/>
  <c r="P39" i="4"/>
  <c r="P38" i="4"/>
  <c r="P37" i="4"/>
  <c r="Q37" i="4"/>
  <c r="P35" i="4"/>
  <c r="P34" i="4"/>
  <c r="P33" i="4"/>
  <c r="P32" i="4"/>
  <c r="P31" i="4"/>
  <c r="Q31" i="4"/>
  <c r="P29" i="4"/>
  <c r="P28" i="4"/>
  <c r="P27" i="4"/>
  <c r="B27" i="4" s="1"/>
  <c r="A15" i="6" s="1"/>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X247" i="5"/>
  <c r="F247" i="5"/>
  <c r="R247" i="5"/>
  <c r="J247" i="5"/>
  <c r="H259" i="5"/>
  <c r="R259" i="5"/>
  <c r="J259" i="5"/>
  <c r="I259" i="5"/>
  <c r="F259" i="5"/>
  <c r="I373" i="5"/>
  <c r="R373" i="5"/>
  <c r="J373" i="5"/>
  <c r="H373" i="5"/>
  <c r="F373" i="5"/>
  <c r="H223" i="5"/>
  <c r="R223" i="5"/>
  <c r="J223" i="5"/>
  <c r="F223" i="5"/>
  <c r="I223" i="5"/>
  <c r="X223" i="5"/>
  <c r="R229" i="5"/>
  <c r="F229" i="5"/>
  <c r="X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45"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X381" i="5"/>
  <c r="I408" i="5"/>
  <c r="H408" i="5"/>
  <c r="F408" i="5"/>
  <c r="I425" i="5"/>
  <c r="J425" i="5"/>
  <c r="H425" i="5"/>
  <c r="F425"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AB45"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X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X901" i="5"/>
  <c r="I917" i="5"/>
  <c r="X917" i="5"/>
  <c r="I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c r="B20" i="6"/>
  <c r="G20" i="6" s="1"/>
  <c r="H20"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J4" i="5"/>
  <c r="A3" i="2"/>
  <c r="B29" i="4"/>
  <c r="C19" i="3"/>
  <c r="A46" i="2"/>
  <c r="G3" i="5"/>
  <c r="H74" i="4"/>
  <c r="B7" i="4"/>
  <c r="C13" i="3"/>
  <c r="A21" i="2"/>
  <c r="A4" i="2"/>
  <c r="B24" i="4"/>
  <c r="B83" i="4"/>
  <c r="A59" i="6" s="1"/>
  <c r="C31" i="3"/>
  <c r="A2" i="2"/>
  <c r="A54" i="2"/>
  <c r="J14" i="6"/>
  <c r="I46" i="6"/>
  <c r="J26" i="6"/>
  <c r="L65" i="6"/>
  <c r="A65" i="2"/>
  <c r="I4" i="4"/>
  <c r="I74" i="4"/>
  <c r="A32" i="2"/>
  <c r="B43" i="4"/>
  <c r="A28" i="6" s="1"/>
  <c r="I32" i="6"/>
  <c r="J68" i="6"/>
  <c r="A6" i="2"/>
  <c r="A7" i="2"/>
  <c r="A24" i="2"/>
  <c r="B21" i="4"/>
  <c r="A42" i="2"/>
  <c r="B19" i="3"/>
  <c r="B77" i="4"/>
  <c r="A55" i="6" s="1"/>
  <c r="J30" i="6"/>
  <c r="L67" i="6"/>
  <c r="I34" i="6"/>
  <c r="B5" i="7"/>
  <c r="A1" i="2"/>
  <c r="A53" i="2"/>
  <c r="B24" i="3"/>
  <c r="B61" i="4"/>
  <c r="A43" i="6" s="1"/>
  <c r="J4" i="6"/>
  <c r="I12" i="6"/>
  <c r="I60" i="6"/>
  <c r="J11" i="6"/>
  <c r="J60" i="6"/>
  <c r="B49" i="4"/>
  <c r="A33" i="6" s="1"/>
  <c r="J24" i="6"/>
  <c r="I63" i="6"/>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47" i="5"/>
  <c r="S598" i="5"/>
  <c r="X550" i="5"/>
  <c r="X514" i="5"/>
  <c r="X387" i="5"/>
  <c r="X546" i="5"/>
  <c r="S532" i="5"/>
  <c r="S356" i="5"/>
  <c r="X353" i="5"/>
  <c r="S343" i="5"/>
  <c r="X333" i="5"/>
  <c r="X335" i="5"/>
  <c r="X282" i="5"/>
  <c r="X369" i="5"/>
  <c r="S315" i="5"/>
  <c r="X253" i="5"/>
  <c r="X317" i="5"/>
  <c r="X357" i="5"/>
  <c r="S357" i="5"/>
  <c r="S383" i="5"/>
  <c r="X31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X1403" i="5"/>
  <c r="R1067" i="5"/>
  <c r="J1145" i="5"/>
  <c r="H883" i="5"/>
  <c r="H447" i="5"/>
  <c r="I808"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41" i="6"/>
  <c r="G41" i="6" s="1"/>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X672" i="5"/>
  <c r="R672"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6" i="6" s="1"/>
  <c r="B37" i="6"/>
  <c r="G37" i="6" s="1"/>
  <c r="B25" i="6"/>
  <c r="G25" i="6" s="1"/>
  <c r="B39" i="6"/>
  <c r="G39" i="6" s="1"/>
  <c r="F24" i="6"/>
  <c r="F34" i="6" s="1"/>
  <c r="B44" i="6"/>
  <c r="G44" i="6" s="1"/>
  <c r="B49" i="6"/>
  <c r="G49" i="6" s="1"/>
  <c r="B34" i="6"/>
  <c r="G34" i="6"/>
  <c r="B29" i="6"/>
  <c r="G29" i="6" s="1"/>
  <c r="B24" i="6"/>
  <c r="G24" i="6" s="1"/>
  <c r="G19" i="6"/>
  <c r="H19" i="6" s="1"/>
  <c r="F2426" i="5"/>
  <c r="R2426" i="5"/>
  <c r="J2426" i="5"/>
  <c r="I2426" i="5"/>
  <c r="H2426" i="5"/>
  <c r="F2446" i="5"/>
  <c r="H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s="1"/>
  <c r="G21" i="6"/>
  <c r="H21" i="6" s="1"/>
  <c r="B36" i="6"/>
  <c r="G36" i="6" s="1"/>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46" i="6"/>
  <c r="H46" i="6" s="1"/>
  <c r="F4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R1084" i="5"/>
  <c r="J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65" i="6"/>
  <c r="C2"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X505" i="5"/>
  <c r="S599" i="5"/>
  <c r="X346" i="5"/>
  <c r="X611" i="5"/>
  <c r="S611" i="5"/>
  <c r="X538" i="5"/>
  <c r="S601" i="5"/>
  <c r="X521" i="5"/>
  <c r="X467" i="5"/>
  <c r="X287" i="5"/>
  <c r="X264" i="5"/>
  <c r="X410" i="5"/>
  <c r="X362" i="5"/>
  <c r="X567" i="5"/>
  <c r="X496" i="5"/>
  <c r="X339" i="5"/>
  <c r="X370" i="5"/>
  <c r="X565" i="5"/>
  <c r="X359" i="5"/>
  <c r="X595" i="5"/>
  <c r="X411" i="5"/>
  <c r="X600" i="5"/>
  <c r="S600" i="5"/>
  <c r="X251" i="5"/>
  <c r="X243" i="5"/>
  <c r="X403" i="5"/>
  <c r="X481" i="5"/>
  <c r="X316" i="5"/>
  <c r="S382" i="5"/>
  <c r="X288" i="5"/>
  <c r="X525" i="5"/>
  <c r="X475" i="5"/>
  <c r="X490" i="5"/>
  <c r="X236" i="5"/>
  <c r="X300" i="5"/>
  <c r="X305" i="5"/>
  <c r="X277" i="5"/>
  <c r="X306" i="5"/>
  <c r="S533" i="5"/>
  <c r="X485" i="5"/>
  <c r="X561" i="5"/>
  <c r="X386" i="5"/>
  <c r="X545" i="5"/>
  <c r="X355" i="5"/>
  <c r="S355" i="5"/>
  <c r="X588" i="5"/>
  <c r="S602" i="5"/>
  <c r="X450" i="5"/>
  <c r="X497" i="5"/>
  <c r="X312" i="5"/>
  <c r="X434" i="5"/>
  <c r="X549" i="5"/>
  <c r="X603" i="5"/>
  <c r="S603" i="5"/>
  <c r="X228" i="5"/>
  <c r="X605" i="5"/>
  <c r="S605" i="5"/>
  <c r="X571" i="5"/>
  <c r="X607" i="5"/>
  <c r="S607" i="5"/>
  <c r="X426" i="5"/>
  <c r="X324" i="5"/>
  <c r="X509" i="5"/>
  <c r="X576" i="5"/>
  <c r="X580" i="5"/>
  <c r="S314" i="5"/>
  <c r="X463" i="5"/>
  <c r="X474" i="5"/>
  <c r="X593" i="5"/>
  <c r="X583" i="5"/>
  <c r="X419" i="5"/>
  <c r="X415" i="5"/>
  <c r="X293" i="5"/>
  <c r="X239" i="5"/>
  <c r="H26" i="6"/>
  <c r="D26"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S45" i="5"/>
  <c r="B41" i="4" l="1"/>
  <c r="B25" i="3"/>
  <c r="B31" i="4"/>
  <c r="A18" i="6" s="1"/>
  <c r="A63" i="2"/>
  <c r="B19" i="4"/>
  <c r="B87" i="4"/>
  <c r="A62" i="6" s="1"/>
  <c r="C21" i="3"/>
  <c r="A39" i="2"/>
  <c r="B79" i="4"/>
  <c r="A57" i="6" s="1"/>
  <c r="A17" i="2"/>
  <c r="B15" i="4"/>
  <c r="A7" i="6" s="1"/>
  <c r="A72" i="2"/>
  <c r="J15" i="6"/>
  <c r="I54" i="6"/>
  <c r="I27" i="6"/>
  <c r="J67" i="6"/>
  <c r="B2" i="3"/>
  <c r="B12" i="4"/>
  <c r="A50" i="2"/>
  <c r="A3" i="6"/>
  <c r="J39" i="6"/>
  <c r="B4" i="8"/>
  <c r="A41" i="2"/>
  <c r="B38" i="4"/>
  <c r="A51" i="2"/>
  <c r="B23" i="3"/>
  <c r="A91" i="4"/>
  <c r="J31" i="6"/>
  <c r="A1" i="7"/>
  <c r="J41" i="6"/>
  <c r="G4" i="8"/>
  <c r="A61" i="2"/>
  <c r="B28" i="3"/>
  <c r="B74" i="4"/>
  <c r="A53" i="6" s="1"/>
  <c r="J5" i="6"/>
  <c r="J22" i="6"/>
  <c r="C5" i="7"/>
  <c r="J12" i="6"/>
  <c r="I62" i="6"/>
  <c r="B85" i="4"/>
  <c r="A60" i="6" s="1"/>
  <c r="I25" i="6"/>
  <c r="I64" i="6"/>
  <c r="A55" i="2"/>
  <c r="C20" i="3"/>
  <c r="P4" i="5"/>
  <c r="B5" i="3"/>
  <c r="J2" i="5"/>
  <c r="C29" i="3"/>
  <c r="C17" i="3"/>
  <c r="A9" i="2"/>
  <c r="A34" i="2"/>
  <c r="B28" i="4"/>
  <c r="C8" i="3"/>
  <c r="J16" i="6"/>
  <c r="J63" i="6"/>
  <c r="I39" i="6"/>
  <c r="I68" i="6"/>
  <c r="B6" i="3"/>
  <c r="B20" i="4"/>
  <c r="A11" i="6" s="1"/>
  <c r="A66" i="2"/>
  <c r="J19" i="6"/>
  <c r="I40" i="6"/>
  <c r="A58" i="2"/>
  <c r="B75" i="4"/>
  <c r="A54" i="6" s="1"/>
  <c r="A59" i="2"/>
  <c r="B27" i="3"/>
  <c r="B2" i="5"/>
  <c r="J32" i="6"/>
  <c r="D4" i="8"/>
  <c r="I42" i="6"/>
  <c r="A71" i="2"/>
  <c r="B32" i="3"/>
  <c r="B81" i="4"/>
  <c r="A58" i="6" s="1"/>
  <c r="I6" i="6"/>
  <c r="J34" i="6"/>
  <c r="D1" i="6"/>
  <c r="I24" i="6"/>
  <c r="I65" i="6"/>
  <c r="A4" i="5"/>
  <c r="J36" i="6"/>
  <c r="J65" i="6"/>
  <c r="A73" i="2"/>
  <c r="A75" i="2"/>
  <c r="A45" i="2"/>
  <c r="B13" i="3"/>
  <c r="A11" i="2"/>
  <c r="A13" i="2"/>
  <c r="B67" i="4"/>
  <c r="A48" i="6" s="1"/>
  <c r="B55" i="4"/>
  <c r="A38" i="6" s="1"/>
  <c r="A26" i="2"/>
  <c r="A52" i="2"/>
  <c r="B40" i="4"/>
  <c r="C16" i="3"/>
  <c r="J17" i="6"/>
  <c r="J64" i="6"/>
  <c r="J46" i="6"/>
  <c r="I69" i="6"/>
  <c r="B10" i="3"/>
  <c r="B45" i="4"/>
  <c r="A30" i="6" s="1"/>
  <c r="C6" i="3"/>
  <c r="I20" i="6"/>
  <c r="C20" i="6" s="1"/>
  <c r="J47" i="6"/>
  <c r="A14" i="2"/>
  <c r="C2" i="3"/>
  <c r="L4" i="5"/>
  <c r="A68" i="2"/>
  <c r="B31" i="3"/>
  <c r="M4" i="5"/>
  <c r="J40" i="6"/>
  <c r="C3" i="6"/>
  <c r="J49" i="6"/>
  <c r="A10" i="2"/>
  <c r="B4" i="3"/>
  <c r="B8" i="4"/>
  <c r="A4" i="6" s="1"/>
  <c r="B3" i="5"/>
  <c r="I7" i="6"/>
  <c r="I35" i="6"/>
  <c r="J6" i="6"/>
  <c r="J35" i="6"/>
  <c r="D5" i="7"/>
  <c r="I4" i="5"/>
  <c r="I37" i="6"/>
  <c r="I66" i="6"/>
  <c r="B9" i="3"/>
  <c r="C25" i="3"/>
  <c r="C4" i="3"/>
  <c r="B21" i="3"/>
  <c r="A28" i="2"/>
  <c r="A30" i="2"/>
  <c r="A60" i="2"/>
  <c r="A70" i="2"/>
  <c r="F4" i="5"/>
  <c r="C24" i="3"/>
  <c r="J25" i="6"/>
  <c r="J66" i="6"/>
  <c r="I47" i="6"/>
  <c r="A4" i="8"/>
  <c r="B14" i="3"/>
  <c r="C14" i="3"/>
  <c r="J27" i="6"/>
  <c r="J55" i="6"/>
  <c r="A31" i="2"/>
  <c r="C10" i="3"/>
  <c r="A8" i="2"/>
  <c r="B3" i="3"/>
  <c r="B6" i="4"/>
  <c r="B3" i="6"/>
  <c r="I41" i="6"/>
  <c r="C41" i="6" s="1"/>
  <c r="I4" i="6"/>
  <c r="C4" i="6" s="1"/>
  <c r="I50" i="6"/>
  <c r="A18" i="2"/>
  <c r="B8" i="3"/>
  <c r="B16" i="4"/>
  <c r="A8" i="6" s="1"/>
  <c r="G4" i="5"/>
  <c r="I8" i="6"/>
  <c r="C8" i="6" s="1"/>
  <c r="J42" i="6"/>
  <c r="J7" i="6"/>
  <c r="I36" i="6"/>
  <c r="B10" i="4"/>
  <c r="A6" i="6" s="1"/>
  <c r="I14" i="6"/>
  <c r="C14" i="6" s="1"/>
  <c r="J44" i="6"/>
  <c r="B60" i="1"/>
  <c r="N4" i="5"/>
  <c r="B26" i="4"/>
  <c r="B29" i="3"/>
  <c r="A62" i="2"/>
  <c r="A48" i="2"/>
  <c r="B73" i="4"/>
  <c r="A56" i="2"/>
  <c r="C11" i="3"/>
  <c r="C7" i="3"/>
  <c r="D2" i="4"/>
  <c r="I26" i="6"/>
  <c r="C26" i="6" s="1"/>
  <c r="I67" i="6"/>
  <c r="J54" i="6"/>
  <c r="A23" i="2"/>
  <c r="B22" i="3"/>
  <c r="B89" i="4"/>
  <c r="A63" i="6" s="1"/>
  <c r="C22" i="3"/>
  <c r="I29" i="6"/>
  <c r="J56" i="6"/>
  <c r="A57" i="2"/>
  <c r="C18" i="3"/>
  <c r="A16" i="2"/>
  <c r="B7" i="3"/>
  <c r="B14" i="4"/>
  <c r="J20" i="6"/>
  <c r="I49" i="6"/>
  <c r="I5" i="6"/>
  <c r="C5" i="6" s="1"/>
  <c r="J58" i="6"/>
  <c r="A27" i="2"/>
  <c r="B12" i="3"/>
  <c r="B25" i="4"/>
  <c r="A13" i="6" s="1"/>
  <c r="O4" i="5"/>
  <c r="I9" i="6"/>
  <c r="C9" i="6" s="1"/>
  <c r="J50" i="6"/>
  <c r="J8" i="6"/>
  <c r="I44" i="6"/>
  <c r="B18" i="4"/>
  <c r="A10" i="6" s="1"/>
  <c r="I15" i="6"/>
  <c r="I45" i="6"/>
  <c r="F4" i="8"/>
  <c r="A20" i="2"/>
  <c r="A43" i="2"/>
  <c r="A12" i="2"/>
  <c r="B9" i="4"/>
  <c r="A5" i="6" s="1"/>
  <c r="C12" i="3"/>
  <c r="A64" i="2"/>
  <c r="B4" i="5"/>
  <c r="C9" i="3"/>
  <c r="C27" i="3"/>
  <c r="C15" i="3"/>
  <c r="A19" i="2"/>
  <c r="B17" i="4"/>
  <c r="A9" i="6" s="1"/>
  <c r="J37" i="6"/>
  <c r="A1" i="8"/>
  <c r="I55" i="6"/>
  <c r="A40" i="2"/>
  <c r="B26" i="3"/>
  <c r="K4" i="5"/>
  <c r="C30" i="3"/>
  <c r="I30" i="6"/>
  <c r="I57" i="6"/>
  <c r="B18" i="3"/>
  <c r="C26" i="3"/>
  <c r="A25" i="2"/>
  <c r="B11" i="3"/>
  <c r="B22" i="4"/>
  <c r="A12" i="6" s="1"/>
  <c r="I21" i="6"/>
  <c r="C21" i="6" s="1"/>
  <c r="J57" i="6"/>
  <c r="J21" i="6"/>
  <c r="I59" i="6"/>
  <c r="A35" i="2"/>
  <c r="B16" i="3"/>
  <c r="B37" i="4"/>
  <c r="A23" i="6" s="1"/>
  <c r="A1" i="6"/>
  <c r="I10" i="6"/>
  <c r="C10" i="6" s="1"/>
  <c r="I51" i="6"/>
  <c r="J9" i="6"/>
  <c r="J51" i="6"/>
  <c r="G25" i="4"/>
  <c r="G37" i="4" s="1"/>
  <c r="I16" i="6"/>
  <c r="J52" i="6"/>
  <c r="H4" i="8"/>
  <c r="A38" i="2"/>
  <c r="B17" i="3"/>
  <c r="C3" i="3"/>
  <c r="A29" i="2"/>
  <c r="B39" i="4"/>
  <c r="A25" i="6" s="1"/>
  <c r="C28" i="3"/>
  <c r="C5" i="3"/>
  <c r="B2006" i="7"/>
  <c r="B4" i="4"/>
  <c r="D25" i="4"/>
  <c r="C23" i="3"/>
  <c r="A37" i="2"/>
  <c r="H4" i="5"/>
  <c r="J45" i="6"/>
  <c r="I19" i="6"/>
  <c r="C19" i="6" s="1"/>
  <c r="I56" i="6"/>
  <c r="A49" i="2"/>
  <c r="B30" i="3"/>
  <c r="A15" i="2"/>
  <c r="I31" i="6"/>
  <c r="L66" i="6"/>
  <c r="B13" i="4"/>
  <c r="A33" i="2"/>
  <c r="B15" i="3"/>
  <c r="B46" i="4"/>
  <c r="A31" i="6" s="1"/>
  <c r="J29" i="6"/>
  <c r="I58" i="6"/>
  <c r="I22" i="6"/>
  <c r="L68" i="6"/>
  <c r="A44" i="2"/>
  <c r="B20" i="3"/>
  <c r="B47" i="4"/>
  <c r="A32" i="6" s="1"/>
  <c r="D3" i="6"/>
  <c r="I11" i="6"/>
  <c r="C11" i="6" s="1"/>
  <c r="J59" i="6"/>
  <c r="J10" i="6"/>
  <c r="I52" i="6"/>
  <c r="I17" i="6"/>
  <c r="C17" i="6" s="1"/>
  <c r="J62" i="6"/>
  <c r="I4" i="8"/>
  <c r="A17" i="6"/>
  <c r="B35" i="4"/>
  <c r="A22" i="6" s="1"/>
  <c r="E1084" i="5"/>
  <c r="X1084" i="5" s="1"/>
  <c r="G1084" i="5"/>
  <c r="I1084" i="5"/>
  <c r="H1084" i="5"/>
  <c r="F1084" i="5"/>
  <c r="E1098" i="5"/>
  <c r="X1098" i="5" s="1"/>
  <c r="G1098" i="5"/>
  <c r="H41" i="6"/>
  <c r="H36" i="6"/>
  <c r="D36" i="6" s="1"/>
  <c r="H34" i="6"/>
  <c r="D34" i="6" s="1"/>
  <c r="Q4" i="5"/>
  <c r="E1116" i="5"/>
  <c r="X1116" i="5" s="1"/>
  <c r="G1116" i="5"/>
  <c r="E1064" i="5"/>
  <c r="X1064" i="5" s="1"/>
  <c r="G1064" i="5"/>
  <c r="E1048" i="5"/>
  <c r="X1048" i="5" s="1"/>
  <c r="G1048" i="5"/>
  <c r="E933" i="5"/>
  <c r="X933" i="5" s="1"/>
  <c r="G933" i="5"/>
  <c r="E896" i="5"/>
  <c r="X896" i="5" s="1"/>
  <c r="H896" i="5"/>
  <c r="G896" i="5"/>
  <c r="E869" i="5"/>
  <c r="X869" i="5" s="1"/>
  <c r="F869" i="5"/>
  <c r="G869" i="5"/>
  <c r="E835" i="5"/>
  <c r="X835" i="5" s="1"/>
  <c r="G835" i="5"/>
  <c r="E812" i="5"/>
  <c r="X812" i="5" s="1"/>
  <c r="G812" i="5"/>
  <c r="E768" i="5"/>
  <c r="X768" i="5" s="1"/>
  <c r="F768" i="5"/>
  <c r="G768" i="5"/>
  <c r="E741" i="5"/>
  <c r="X741" i="5" s="1"/>
  <c r="G741" i="5"/>
  <c r="R741" i="5"/>
  <c r="E707" i="5"/>
  <c r="X707" i="5" s="1"/>
  <c r="G707" i="5"/>
  <c r="R707" i="5"/>
  <c r="E684" i="5"/>
  <c r="X684" i="5" s="1"/>
  <c r="G684" i="5"/>
  <c r="E640" i="5"/>
  <c r="X640" i="5" s="1"/>
  <c r="G640" i="5"/>
  <c r="E613" i="5"/>
  <c r="X613" i="5" s="1"/>
  <c r="G613" i="5"/>
  <c r="E579" i="5"/>
  <c r="X579" i="5" s="1"/>
  <c r="G579" i="5"/>
  <c r="E556" i="5"/>
  <c r="X556" i="5" s="1"/>
  <c r="G556" i="5"/>
  <c r="F556" i="5"/>
  <c r="E522" i="5"/>
  <c r="X522" i="5" s="1"/>
  <c r="G522" i="5"/>
  <c r="E458" i="5"/>
  <c r="X458" i="5" s="1"/>
  <c r="G458" i="5"/>
  <c r="E394" i="5"/>
  <c r="X394" i="5" s="1"/>
  <c r="G394" i="5"/>
  <c r="E330" i="5"/>
  <c r="X330" i="5" s="1"/>
  <c r="G330" i="5"/>
  <c r="C4" i="5"/>
  <c r="D4" i="5"/>
  <c r="E4" i="5"/>
  <c r="H6" i="6"/>
  <c r="E4" i="8"/>
  <c r="B53" i="4"/>
  <c r="A37" i="6" s="1"/>
  <c r="A27" i="6"/>
  <c r="C46" i="6"/>
  <c r="D46" i="6"/>
  <c r="D11" i="6"/>
  <c r="C16" i="6"/>
  <c r="K67" i="6"/>
  <c r="D16" i="6"/>
  <c r="D12" i="6"/>
  <c r="C12" i="6"/>
  <c r="D19" i="6"/>
  <c r="F47" i="6"/>
  <c r="H47" i="6" s="1"/>
  <c r="F37" i="6"/>
  <c r="H37" i="6" s="1"/>
  <c r="F42" i="6"/>
  <c r="F68" i="6"/>
  <c r="H27" i="6"/>
  <c r="F32" i="6"/>
  <c r="F52" i="6"/>
  <c r="D17" i="6"/>
  <c r="D21" i="6"/>
  <c r="D20" i="6"/>
  <c r="K66" i="6"/>
  <c r="D41" i="6"/>
  <c r="F44" i="6"/>
  <c r="H44" i="6" s="1"/>
  <c r="B35" i="6"/>
  <c r="G35" i="6" s="1"/>
  <c r="F25" i="6"/>
  <c r="B30" i="6"/>
  <c r="G30" i="6" s="1"/>
  <c r="F31" i="6"/>
  <c r="H31" i="6" s="1"/>
  <c r="B50" i="6"/>
  <c r="G50" i="6" s="1"/>
  <c r="F67" i="6"/>
  <c r="B40" i="6"/>
  <c r="G40" i="6" s="1"/>
  <c r="B32" i="6"/>
  <c r="G32" i="6" s="1"/>
  <c r="K65" i="6"/>
  <c r="H24" i="6"/>
  <c r="B45" i="6"/>
  <c r="G45" i="6" s="1"/>
  <c r="F29" i="6"/>
  <c r="H29" i="6" s="1"/>
  <c r="B42" i="6"/>
  <c r="G42" i="6" s="1"/>
  <c r="F49" i="6"/>
  <c r="H49" i="6" s="1"/>
  <c r="B2" i="6"/>
  <c r="F39" i="6"/>
  <c r="H39" i="6" s="1"/>
  <c r="D39" i="6" s="1"/>
  <c r="F51" i="6"/>
  <c r="H51" i="6" s="1"/>
  <c r="B52" i="6"/>
  <c r="G52" i="6" s="1"/>
  <c r="C7" i="6"/>
  <c r="B47" i="6"/>
  <c r="G47" i="6" s="1"/>
  <c r="G22" i="6"/>
  <c r="H22" i="6" s="1"/>
  <c r="D22" i="6" s="1"/>
  <c r="B63" i="4"/>
  <c r="A45" i="6" s="1"/>
  <c r="G64" i="6"/>
  <c r="B33" i="4"/>
  <c r="A20" i="6" s="1"/>
  <c r="C6" i="6" l="1"/>
  <c r="G43" i="4"/>
  <c r="G67" i="4"/>
  <c r="G55" i="4"/>
  <c r="B57" i="4"/>
  <c r="A40" i="6" s="1"/>
  <c r="G31" i="4"/>
  <c r="G74" i="4"/>
  <c r="B51" i="4"/>
  <c r="A35" i="6" s="1"/>
  <c r="B69" i="4"/>
  <c r="A50" i="6" s="1"/>
  <c r="D6" i="6"/>
  <c r="C34" i="6"/>
  <c r="A24" i="6"/>
  <c r="B68" i="4"/>
  <c r="A49" i="6" s="1"/>
  <c r="B62" i="4"/>
  <c r="A44" i="6" s="1"/>
  <c r="B56" i="4"/>
  <c r="A39" i="6" s="1"/>
  <c r="B50" i="4"/>
  <c r="A34" i="6" s="1"/>
  <c r="D74" i="4"/>
  <c r="D37" i="4"/>
  <c r="D61" i="4"/>
  <c r="D43" i="4"/>
  <c r="D49" i="4"/>
  <c r="D31" i="4"/>
  <c r="D67" i="4"/>
  <c r="D55" i="4"/>
  <c r="B6" i="5"/>
  <c r="B10" i="5"/>
  <c r="B14" i="5"/>
  <c r="B18" i="5"/>
  <c r="B22" i="5"/>
  <c r="B26" i="5"/>
  <c r="B30" i="5"/>
  <c r="B34" i="5"/>
  <c r="B38" i="5"/>
  <c r="B42"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7" i="5"/>
  <c r="B11" i="5"/>
  <c r="B15" i="5"/>
  <c r="B19" i="5"/>
  <c r="B23" i="5"/>
  <c r="B27" i="5"/>
  <c r="B31" i="5"/>
  <c r="B35" i="5"/>
  <c r="B39" i="5"/>
  <c r="B43"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8" i="5"/>
  <c r="B12" i="5"/>
  <c r="B16" i="5"/>
  <c r="B20" i="5"/>
  <c r="B24" i="5"/>
  <c r="B28" i="5"/>
  <c r="B32" i="5"/>
  <c r="B36" i="5"/>
  <c r="B40" i="5"/>
  <c r="B44"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57" i="5"/>
  <c r="B73" i="5"/>
  <c r="B89" i="5"/>
  <c r="B105" i="5"/>
  <c r="B121" i="5"/>
  <c r="B137" i="5"/>
  <c r="B153" i="5"/>
  <c r="B169" i="5"/>
  <c r="B185" i="5"/>
  <c r="B194" i="5"/>
  <c r="B201" i="5"/>
  <c r="B207" i="5"/>
  <c r="B220" i="5"/>
  <c r="B9" i="5"/>
  <c r="B25" i="5"/>
  <c r="B41" i="5"/>
  <c r="B195" i="5"/>
  <c r="B208" i="5"/>
  <c r="B214" i="5"/>
  <c r="B221" i="5"/>
  <c r="B61" i="5"/>
  <c r="B77" i="5"/>
  <c r="B93" i="5"/>
  <c r="B109" i="5"/>
  <c r="B125" i="5"/>
  <c r="B141" i="5"/>
  <c r="B157" i="5"/>
  <c r="B173" i="5"/>
  <c r="B189" i="5"/>
  <c r="B196" i="5"/>
  <c r="B202" i="5"/>
  <c r="B209" i="5"/>
  <c r="B215" i="5"/>
  <c r="B13" i="5"/>
  <c r="B29" i="5"/>
  <c r="B49" i="5"/>
  <c r="B65" i="5"/>
  <c r="B81" i="5"/>
  <c r="B97" i="5"/>
  <c r="B113" i="5"/>
  <c r="B129" i="5"/>
  <c r="B145" i="5"/>
  <c r="B161" i="5"/>
  <c r="B177" i="5"/>
  <c r="B190" i="5"/>
  <c r="B204" i="5"/>
  <c r="B210" i="5"/>
  <c r="B217" i="5"/>
  <c r="B21" i="5"/>
  <c r="B37" i="5"/>
  <c r="B200" i="5"/>
  <c r="B206" i="5"/>
  <c r="B213" i="5"/>
  <c r="B219" i="5"/>
  <c r="B17" i="5"/>
  <c r="B149" i="5"/>
  <c r="B192" i="5"/>
  <c r="B69" i="5"/>
  <c r="B193" i="5"/>
  <c r="B211" i="5"/>
  <c r="B33" i="5"/>
  <c r="B117" i="5"/>
  <c r="B197" i="5"/>
  <c r="B212" i="5"/>
  <c r="B165" i="5"/>
  <c r="B198" i="5"/>
  <c r="B216" i="5"/>
  <c r="B85" i="5"/>
  <c r="B199" i="5"/>
  <c r="B133" i="5"/>
  <c r="B203" i="5"/>
  <c r="B218" i="5"/>
  <c r="B53" i="5"/>
  <c r="B205" i="5"/>
  <c r="B101" i="5"/>
  <c r="C12" i="5"/>
  <c r="C20" i="5"/>
  <c r="C28" i="5"/>
  <c r="C36" i="5"/>
  <c r="C44" i="5"/>
  <c r="C53" i="5"/>
  <c r="C61" i="5"/>
  <c r="C69" i="5"/>
  <c r="C77" i="5"/>
  <c r="C85" i="5"/>
  <c r="C93" i="5"/>
  <c r="C101" i="5"/>
  <c r="C109" i="5"/>
  <c r="C117" i="5"/>
  <c r="C125" i="5"/>
  <c r="C133" i="5"/>
  <c r="C141" i="5"/>
  <c r="C149" i="5"/>
  <c r="C157" i="5"/>
  <c r="C165" i="5"/>
  <c r="C173" i="5"/>
  <c r="C181" i="5"/>
  <c r="C189" i="5"/>
  <c r="C197" i="5"/>
  <c r="C205" i="5"/>
  <c r="C213" i="5"/>
  <c r="C221" i="5"/>
  <c r="B181" i="5"/>
  <c r="C13" i="5"/>
  <c r="C21" i="5"/>
  <c r="C29" i="5"/>
  <c r="C37" i="5"/>
  <c r="C46" i="5"/>
  <c r="C54" i="5"/>
  <c r="C62" i="5"/>
  <c r="C70" i="5"/>
  <c r="C78" i="5"/>
  <c r="C86" i="5"/>
  <c r="C94" i="5"/>
  <c r="C102" i="5"/>
  <c r="C110" i="5"/>
  <c r="C118" i="5"/>
  <c r="C126" i="5"/>
  <c r="C134" i="5"/>
  <c r="C142" i="5"/>
  <c r="C150" i="5"/>
  <c r="C158" i="5"/>
  <c r="C166" i="5"/>
  <c r="C174" i="5"/>
  <c r="C182" i="5"/>
  <c r="C190" i="5"/>
  <c r="C198" i="5"/>
  <c r="C206" i="5"/>
  <c r="C214" i="5"/>
  <c r="C8" i="5"/>
  <c r="C14" i="5"/>
  <c r="C22" i="5"/>
  <c r="C30" i="5"/>
  <c r="C38" i="5"/>
  <c r="C47" i="5"/>
  <c r="C55" i="5"/>
  <c r="C63" i="5"/>
  <c r="C71" i="5"/>
  <c r="C79" i="5"/>
  <c r="C87" i="5"/>
  <c r="C95" i="5"/>
  <c r="C103" i="5"/>
  <c r="C111" i="5"/>
  <c r="C119" i="5"/>
  <c r="C127" i="5"/>
  <c r="C135" i="5"/>
  <c r="C143" i="5"/>
  <c r="C151" i="5"/>
  <c r="C159" i="5"/>
  <c r="C167" i="5"/>
  <c r="C175" i="5"/>
  <c r="C183" i="5"/>
  <c r="C191" i="5"/>
  <c r="C199" i="5"/>
  <c r="C207" i="5"/>
  <c r="C215" i="5"/>
  <c r="C15" i="5"/>
  <c r="C23" i="5"/>
  <c r="C31" i="5"/>
  <c r="C39" i="5"/>
  <c r="C48" i="5"/>
  <c r="C56" i="5"/>
  <c r="C64" i="5"/>
  <c r="C72" i="5"/>
  <c r="C80" i="5"/>
  <c r="C88" i="5"/>
  <c r="C96" i="5"/>
  <c r="C104" i="5"/>
  <c r="C112" i="5"/>
  <c r="C120" i="5"/>
  <c r="C128" i="5"/>
  <c r="C136" i="5"/>
  <c r="C144" i="5"/>
  <c r="C152" i="5"/>
  <c r="C160" i="5"/>
  <c r="C168" i="5"/>
  <c r="C176" i="5"/>
  <c r="C184" i="5"/>
  <c r="C192" i="5"/>
  <c r="C200" i="5"/>
  <c r="C208" i="5"/>
  <c r="C216" i="5"/>
  <c r="C6" i="5"/>
  <c r="C16" i="5"/>
  <c r="C24" i="5"/>
  <c r="C32" i="5"/>
  <c r="C40" i="5"/>
  <c r="C49" i="5"/>
  <c r="C57" i="5"/>
  <c r="C65" i="5"/>
  <c r="C73" i="5"/>
  <c r="C81" i="5"/>
  <c r="C89" i="5"/>
  <c r="C97" i="5"/>
  <c r="C105" i="5"/>
  <c r="C113" i="5"/>
  <c r="C121" i="5"/>
  <c r="C129" i="5"/>
  <c r="C137" i="5"/>
  <c r="C145" i="5"/>
  <c r="C153" i="5"/>
  <c r="C161" i="5"/>
  <c r="C169" i="5"/>
  <c r="C177" i="5"/>
  <c r="C185" i="5"/>
  <c r="C193" i="5"/>
  <c r="C201" i="5"/>
  <c r="C209" i="5"/>
  <c r="C217" i="5"/>
  <c r="B5" i="5"/>
  <c r="C9" i="5"/>
  <c r="C17" i="5"/>
  <c r="C25" i="5"/>
  <c r="C33" i="5"/>
  <c r="C41" i="5"/>
  <c r="C50" i="5"/>
  <c r="C58" i="5"/>
  <c r="C66" i="5"/>
  <c r="C74" i="5"/>
  <c r="C82" i="5"/>
  <c r="C90" i="5"/>
  <c r="C98" i="5"/>
  <c r="C106" i="5"/>
  <c r="C114" i="5"/>
  <c r="C122" i="5"/>
  <c r="C130" i="5"/>
  <c r="C138" i="5"/>
  <c r="C146" i="5"/>
  <c r="C154" i="5"/>
  <c r="C162" i="5"/>
  <c r="C170" i="5"/>
  <c r="C178" i="5"/>
  <c r="C186" i="5"/>
  <c r="C194" i="5"/>
  <c r="C202" i="5"/>
  <c r="C210" i="5"/>
  <c r="C218" i="5"/>
  <c r="C5" i="5"/>
  <c r="C7" i="5"/>
  <c r="C27" i="5"/>
  <c r="C60" i="5"/>
  <c r="C92" i="5"/>
  <c r="C124" i="5"/>
  <c r="C156" i="5"/>
  <c r="C188" i="5"/>
  <c r="C220" i="5"/>
  <c r="C34" i="5"/>
  <c r="C67" i="5"/>
  <c r="C99" i="5"/>
  <c r="C131" i="5"/>
  <c r="C163" i="5"/>
  <c r="C195" i="5"/>
  <c r="C10" i="5"/>
  <c r="C42" i="5"/>
  <c r="C75" i="5"/>
  <c r="C107" i="5"/>
  <c r="C139" i="5"/>
  <c r="C171" i="5"/>
  <c r="C203" i="5"/>
  <c r="C11" i="5"/>
  <c r="C43" i="5"/>
  <c r="C76" i="5"/>
  <c r="C108" i="5"/>
  <c r="C140" i="5"/>
  <c r="C172" i="5"/>
  <c r="C204" i="5"/>
  <c r="C35" i="5"/>
  <c r="C100" i="5"/>
  <c r="C164" i="5"/>
  <c r="C51" i="5"/>
  <c r="C115" i="5"/>
  <c r="C179" i="5"/>
  <c r="C52" i="5"/>
  <c r="C116" i="5"/>
  <c r="C180" i="5"/>
  <c r="C59" i="5"/>
  <c r="C123" i="5"/>
  <c r="C187" i="5"/>
  <c r="C18" i="5"/>
  <c r="C83" i="5"/>
  <c r="C147" i="5"/>
  <c r="C211" i="5"/>
  <c r="C19" i="5"/>
  <c r="C84" i="5"/>
  <c r="C148" i="5"/>
  <c r="C212" i="5"/>
  <c r="C132" i="5"/>
  <c r="C155" i="5"/>
  <c r="C196" i="5"/>
  <c r="C219" i="5"/>
  <c r="C26" i="5"/>
  <c r="C68" i="5"/>
  <c r="C91" i="5"/>
  <c r="C36" i="6"/>
  <c r="B32" i="4"/>
  <c r="A19" i="6" s="1"/>
  <c r="A14" i="6"/>
  <c r="B70" i="4"/>
  <c r="A51" i="6" s="1"/>
  <c r="A26" i="6"/>
  <c r="B52" i="4"/>
  <c r="A36" i="6" s="1"/>
  <c r="B58" i="4"/>
  <c r="A41" i="6" s="1"/>
  <c r="B64" i="4"/>
  <c r="A46" i="6" s="1"/>
  <c r="B34" i="4"/>
  <c r="A21" i="6" s="1"/>
  <c r="A16" i="6"/>
  <c r="C22" i="6"/>
  <c r="C15" i="6"/>
  <c r="G61" i="4"/>
  <c r="G49" i="4"/>
  <c r="B59" i="4"/>
  <c r="A42" i="6" s="1"/>
  <c r="B65" i="4"/>
  <c r="A47" i="6" s="1"/>
  <c r="B71" i="4"/>
  <c r="A52" i="6" s="1"/>
  <c r="H42" i="6"/>
  <c r="C37" i="6"/>
  <c r="D37" i="6"/>
  <c r="C29" i="6"/>
  <c r="D29" i="6"/>
  <c r="F50" i="6"/>
  <c r="H50" i="6" s="1"/>
  <c r="H25" i="6"/>
  <c r="F30" i="6"/>
  <c r="H30" i="6" s="1"/>
  <c r="F54" i="6"/>
  <c r="F35" i="6"/>
  <c r="H35" i="6" s="1"/>
  <c r="F40" i="6"/>
  <c r="H40" i="6" s="1"/>
  <c r="F45" i="6"/>
  <c r="H45" i="6" s="1"/>
  <c r="F66" i="6"/>
  <c r="C39" i="6"/>
  <c r="D49" i="6"/>
  <c r="C49" i="6"/>
  <c r="C24" i="6"/>
  <c r="D24" i="6"/>
  <c r="K68" i="6"/>
  <c r="H52" i="6"/>
  <c r="C47" i="6"/>
  <c r="D47" i="6"/>
  <c r="D51" i="6"/>
  <c r="C51" i="6"/>
  <c r="H32" i="6"/>
  <c r="C31" i="6"/>
  <c r="D31" i="6"/>
  <c r="D27" i="6"/>
  <c r="C27" i="6"/>
  <c r="D44" i="6"/>
  <c r="C44" i="6"/>
  <c r="H64" i="6"/>
  <c r="B64" i="6"/>
  <c r="V7" i="5" l="1"/>
  <c r="G7" i="5" s="1"/>
  <c r="V137" i="5"/>
  <c r="G137" i="5" s="1"/>
  <c r="V31" i="5"/>
  <c r="V198" i="5"/>
  <c r="G198" i="5" s="1"/>
  <c r="AB181" i="5"/>
  <c r="AB203" i="5"/>
  <c r="AB197" i="5"/>
  <c r="V91" i="5"/>
  <c r="G91" i="5" s="1"/>
  <c r="V43" i="5"/>
  <c r="V218" i="5"/>
  <c r="G218" i="5" s="1"/>
  <c r="V25" i="5"/>
  <c r="V121" i="5"/>
  <c r="G121" i="5" s="1"/>
  <c r="V208" i="5"/>
  <c r="G208" i="5" s="1"/>
  <c r="V15" i="5"/>
  <c r="G15" i="5" s="1"/>
  <c r="V30" i="5"/>
  <c r="G30" i="5" s="1"/>
  <c r="V118" i="5"/>
  <c r="G118" i="5" s="1"/>
  <c r="V149" i="5"/>
  <c r="G149" i="5" s="1"/>
  <c r="AB33" i="5"/>
  <c r="AB190" i="5"/>
  <c r="AB189" i="5"/>
  <c r="AB220" i="5"/>
  <c r="AB174" i="5"/>
  <c r="AB142" i="5"/>
  <c r="AB78" i="5"/>
  <c r="AB16" i="5"/>
  <c r="AB136" i="5"/>
  <c r="AB72" i="5"/>
  <c r="AB221" i="5"/>
  <c r="AB207" i="5"/>
  <c r="AB105" i="5"/>
  <c r="AB170" i="5"/>
  <c r="AB138" i="5"/>
  <c r="AB106" i="5"/>
  <c r="AB74" i="5"/>
  <c r="AB44" i="5"/>
  <c r="AB12" i="5"/>
  <c r="AB164" i="5"/>
  <c r="AB132" i="5"/>
  <c r="AB100" i="5"/>
  <c r="AB68" i="5"/>
  <c r="AB35" i="5"/>
  <c r="AB191" i="5"/>
  <c r="AB159" i="5"/>
  <c r="AB127" i="5"/>
  <c r="AB95" i="5"/>
  <c r="AB63" i="5"/>
  <c r="AB30" i="5"/>
  <c r="V115" i="5"/>
  <c r="G115" i="5" s="1"/>
  <c r="V201" i="5"/>
  <c r="G201" i="5" s="1"/>
  <c r="V160" i="5"/>
  <c r="G160" i="5" s="1"/>
  <c r="V175" i="5"/>
  <c r="G175" i="5" s="1"/>
  <c r="V70" i="5"/>
  <c r="G70" i="5" s="1"/>
  <c r="V101" i="5"/>
  <c r="G101" i="5" s="1"/>
  <c r="AB97" i="5"/>
  <c r="V148" i="5"/>
  <c r="G148" i="5" s="1"/>
  <c r="V164" i="5"/>
  <c r="G164" i="5" s="1"/>
  <c r="V10" i="5"/>
  <c r="G10" i="5" s="1"/>
  <c r="V154" i="5"/>
  <c r="V185" i="5"/>
  <c r="G185" i="5" s="1"/>
  <c r="V144" i="5"/>
  <c r="G144" i="5" s="1"/>
  <c r="V159" i="5"/>
  <c r="G159" i="5" s="1"/>
  <c r="V182" i="5"/>
  <c r="G182" i="5" s="1"/>
  <c r="V213" i="5"/>
  <c r="G213" i="5" s="1"/>
  <c r="V20" i="5"/>
  <c r="G20" i="5" s="1"/>
  <c r="AB213" i="5"/>
  <c r="V215" i="5"/>
  <c r="G215" i="5" s="1"/>
  <c r="V87" i="5"/>
  <c r="G87" i="5" s="1"/>
  <c r="V174" i="5"/>
  <c r="G174" i="5" s="1"/>
  <c r="V110" i="5"/>
  <c r="G110" i="5" s="1"/>
  <c r="V141" i="5"/>
  <c r="G141" i="5" s="1"/>
  <c r="V12" i="5"/>
  <c r="G12" i="5" s="1"/>
  <c r="AB211" i="5"/>
  <c r="AB177" i="5"/>
  <c r="AB49" i="5"/>
  <c r="V26" i="5"/>
  <c r="V180" i="5"/>
  <c r="G180" i="5" s="1"/>
  <c r="V203" i="5"/>
  <c r="G203" i="5" s="1"/>
  <c r="V202" i="5"/>
  <c r="G202" i="5" s="1"/>
  <c r="V9" i="5"/>
  <c r="AB201" i="5"/>
  <c r="AB89" i="5"/>
  <c r="AB166" i="5"/>
  <c r="AB134" i="5"/>
  <c r="AB102" i="5"/>
  <c r="AB70" i="5"/>
  <c r="AB40" i="5"/>
  <c r="AB8" i="5"/>
  <c r="AB160" i="5"/>
  <c r="AB128" i="5"/>
  <c r="AB96" i="5"/>
  <c r="AB64" i="5"/>
  <c r="AB31" i="5"/>
  <c r="AB187" i="5"/>
  <c r="AB155" i="5"/>
  <c r="AB123" i="5"/>
  <c r="AB91" i="5"/>
  <c r="AB59" i="5"/>
  <c r="AB26" i="5"/>
  <c r="V18" i="5"/>
  <c r="V106" i="5"/>
  <c r="G106" i="5" s="1"/>
  <c r="V96" i="5"/>
  <c r="G96" i="5" s="1"/>
  <c r="V47" i="5"/>
  <c r="G47" i="5" s="1"/>
  <c r="V165" i="5"/>
  <c r="G165" i="5" s="1"/>
  <c r="AB17" i="5"/>
  <c r="V123" i="5"/>
  <c r="G123" i="5" s="1"/>
  <c r="V188" i="5"/>
  <c r="G188" i="5" s="1"/>
  <c r="V90" i="5"/>
  <c r="V57" i="5"/>
  <c r="G57" i="5" s="1"/>
  <c r="V80" i="5"/>
  <c r="G80" i="5" s="1"/>
  <c r="V95" i="5"/>
  <c r="G95" i="5" s="1"/>
  <c r="V54" i="5"/>
  <c r="G54" i="5" s="1"/>
  <c r="V85" i="5"/>
  <c r="G85" i="5" s="1"/>
  <c r="AB199" i="5"/>
  <c r="AB65" i="5"/>
  <c r="AB61" i="5"/>
  <c r="AB121" i="5"/>
  <c r="AB110" i="5"/>
  <c r="AB46" i="5"/>
  <c r="AB168" i="5"/>
  <c r="AB104" i="5"/>
  <c r="AB39" i="5"/>
  <c r="AB7" i="5"/>
  <c r="AB163" i="5"/>
  <c r="AB131" i="5"/>
  <c r="AB99" i="5"/>
  <c r="AB67" i="5"/>
  <c r="AB34" i="5"/>
  <c r="V68" i="5"/>
  <c r="G68" i="5" s="1"/>
  <c r="V84" i="5"/>
  <c r="G84" i="5" s="1"/>
  <c r="V59" i="5"/>
  <c r="G59" i="5" s="1"/>
  <c r="V100" i="5"/>
  <c r="G100" i="5" s="1"/>
  <c r="V11" i="5"/>
  <c r="G11" i="5" s="1"/>
  <c r="V195" i="5"/>
  <c r="G195" i="5" s="1"/>
  <c r="V156" i="5"/>
  <c r="V210" i="5"/>
  <c r="G210" i="5" s="1"/>
  <c r="V146" i="5"/>
  <c r="G146" i="5" s="1"/>
  <c r="V82" i="5"/>
  <c r="G82" i="5" s="1"/>
  <c r="V17" i="5"/>
  <c r="G17" i="5" s="1"/>
  <c r="V177" i="5"/>
  <c r="G177" i="5" s="1"/>
  <c r="V113" i="5"/>
  <c r="G113" i="5" s="1"/>
  <c r="V49" i="5"/>
  <c r="G49" i="5" s="1"/>
  <c r="V200" i="5"/>
  <c r="V136" i="5"/>
  <c r="G136" i="5" s="1"/>
  <c r="V72" i="5"/>
  <c r="G72" i="5" s="1"/>
  <c r="V151" i="5"/>
  <c r="G151" i="5" s="1"/>
  <c r="V22" i="5"/>
  <c r="G22" i="5" s="1"/>
  <c r="V46" i="5"/>
  <c r="G46" i="5" s="1"/>
  <c r="V205" i="5"/>
  <c r="V77" i="5"/>
  <c r="G77" i="5" s="1"/>
  <c r="AB85" i="5"/>
  <c r="AB206" i="5"/>
  <c r="AB173" i="5"/>
  <c r="V19" i="5"/>
  <c r="G19" i="5" s="1"/>
  <c r="V35" i="5"/>
  <c r="G35" i="5" s="1"/>
  <c r="V163" i="5"/>
  <c r="G163" i="5" s="1"/>
  <c r="V124" i="5"/>
  <c r="V138" i="5"/>
  <c r="G138" i="5" s="1"/>
  <c r="V74" i="5"/>
  <c r="G74" i="5" s="1"/>
  <c r="V169" i="5"/>
  <c r="G169" i="5" s="1"/>
  <c r="V105" i="5"/>
  <c r="G105" i="5" s="1"/>
  <c r="V40" i="5"/>
  <c r="G40" i="5" s="1"/>
  <c r="V192" i="5"/>
  <c r="G192" i="5" s="1"/>
  <c r="V128" i="5"/>
  <c r="G128" i="5" s="1"/>
  <c r="V64" i="5"/>
  <c r="V207" i="5"/>
  <c r="G207" i="5" s="1"/>
  <c r="V143" i="5"/>
  <c r="G143" i="5" s="1"/>
  <c r="V79" i="5"/>
  <c r="G79" i="5" s="1"/>
  <c r="V14" i="5"/>
  <c r="G14" i="5" s="1"/>
  <c r="V166" i="5"/>
  <c r="G166" i="5" s="1"/>
  <c r="V102" i="5"/>
  <c r="V37" i="5"/>
  <c r="G37" i="5" s="1"/>
  <c r="V197" i="5"/>
  <c r="G197" i="5" s="1"/>
  <c r="V133" i="5"/>
  <c r="V69" i="5"/>
  <c r="G69" i="5" s="1"/>
  <c r="AB101" i="5"/>
  <c r="AB216" i="5"/>
  <c r="AB193" i="5"/>
  <c r="AB200" i="5"/>
  <c r="AB161" i="5"/>
  <c r="AB29" i="5"/>
  <c r="AB157" i="5"/>
  <c r="AB214" i="5"/>
  <c r="V219" i="5"/>
  <c r="G219" i="5" s="1"/>
  <c r="V211" i="5"/>
  <c r="G211" i="5" s="1"/>
  <c r="V116" i="5"/>
  <c r="G116" i="5" s="1"/>
  <c r="V204" i="5"/>
  <c r="G204" i="5" s="1"/>
  <c r="V171" i="5"/>
  <c r="G171" i="5" s="1"/>
  <c r="V131" i="5"/>
  <c r="G131" i="5" s="1"/>
  <c r="V92" i="5"/>
  <c r="V194" i="5"/>
  <c r="G194" i="5" s="1"/>
  <c r="V130" i="5"/>
  <c r="G130" i="5" s="1"/>
  <c r="V66" i="5"/>
  <c r="G66" i="5" s="1"/>
  <c r="AB5" i="5"/>
  <c r="V161" i="5"/>
  <c r="G161" i="5" s="1"/>
  <c r="V97" i="5"/>
  <c r="G97" i="5" s="1"/>
  <c r="V32" i="5"/>
  <c r="G32" i="5" s="1"/>
  <c r="V184" i="5"/>
  <c r="G184" i="5" s="1"/>
  <c r="V120" i="5"/>
  <c r="G120" i="5" s="1"/>
  <c r="V56" i="5"/>
  <c r="G56" i="5" s="1"/>
  <c r="V199" i="5"/>
  <c r="G199" i="5" s="1"/>
  <c r="V135" i="5"/>
  <c r="G135" i="5" s="1"/>
  <c r="V71" i="5"/>
  <c r="G71" i="5" s="1"/>
  <c r="V8" i="5"/>
  <c r="G8" i="5" s="1"/>
  <c r="V158" i="5"/>
  <c r="G158" i="5" s="1"/>
  <c r="V94" i="5"/>
  <c r="G94" i="5" s="1"/>
  <c r="V29" i="5"/>
  <c r="G29" i="5" s="1"/>
  <c r="V189" i="5"/>
  <c r="G189" i="5" s="1"/>
  <c r="V125" i="5"/>
  <c r="G125" i="5" s="1"/>
  <c r="V61" i="5"/>
  <c r="G61" i="5" s="1"/>
  <c r="AB205" i="5"/>
  <c r="AB198" i="5"/>
  <c r="AB69" i="5"/>
  <c r="AB37" i="5"/>
  <c r="AB145" i="5"/>
  <c r="AB13" i="5"/>
  <c r="AB141" i="5"/>
  <c r="AB208" i="5"/>
  <c r="AB194" i="5"/>
  <c r="AB73" i="5"/>
  <c r="AB162" i="5"/>
  <c r="AB130" i="5"/>
  <c r="AB98" i="5"/>
  <c r="AB66" i="5"/>
  <c r="AB36" i="5"/>
  <c r="AB188" i="5"/>
  <c r="AB156" i="5"/>
  <c r="AB124" i="5"/>
  <c r="AB92" i="5"/>
  <c r="AB60" i="5"/>
  <c r="AB27" i="5"/>
  <c r="AB183" i="5"/>
  <c r="AB151" i="5"/>
  <c r="AB119" i="5"/>
  <c r="AB87" i="5"/>
  <c r="AB55" i="5"/>
  <c r="AB22" i="5"/>
  <c r="V34" i="5"/>
  <c r="G34" i="5" s="1"/>
  <c r="V147" i="5"/>
  <c r="G147" i="5" s="1"/>
  <c r="V139" i="5"/>
  <c r="G139" i="5" s="1"/>
  <c r="V60" i="5"/>
  <c r="G60" i="5" s="1"/>
  <c r="V122" i="5"/>
  <c r="G122" i="5" s="1"/>
  <c r="V58" i="5"/>
  <c r="G58" i="5" s="1"/>
  <c r="V89" i="5"/>
  <c r="G89" i="5" s="1"/>
  <c r="V24" i="5"/>
  <c r="V112" i="5"/>
  <c r="G112" i="5" s="1"/>
  <c r="V48" i="5"/>
  <c r="G48" i="5" s="1"/>
  <c r="V191" i="5"/>
  <c r="G191" i="5" s="1"/>
  <c r="V127" i="5"/>
  <c r="G127" i="5" s="1"/>
  <c r="V63" i="5"/>
  <c r="G63" i="5" s="1"/>
  <c r="V214" i="5"/>
  <c r="G214" i="5" s="1"/>
  <c r="V150" i="5"/>
  <c r="G150" i="5" s="1"/>
  <c r="V86" i="5"/>
  <c r="G86" i="5" s="1"/>
  <c r="V21" i="5"/>
  <c r="G21" i="5" s="1"/>
  <c r="V181" i="5"/>
  <c r="G181" i="5" s="1"/>
  <c r="V117" i="5"/>
  <c r="G117" i="5" s="1"/>
  <c r="V53" i="5"/>
  <c r="AB53" i="5"/>
  <c r="AB165" i="5"/>
  <c r="AB192" i="5"/>
  <c r="AB21" i="5"/>
  <c r="AB129" i="5"/>
  <c r="AB215" i="5"/>
  <c r="AB125" i="5"/>
  <c r="AB195" i="5"/>
  <c r="AB185" i="5"/>
  <c r="AB57" i="5"/>
  <c r="AB158" i="5"/>
  <c r="AB126" i="5"/>
  <c r="AB94" i="5"/>
  <c r="AB62" i="5"/>
  <c r="AB32" i="5"/>
  <c r="AB184" i="5"/>
  <c r="AB152" i="5"/>
  <c r="AB120" i="5"/>
  <c r="AB88" i="5"/>
  <c r="AB56" i="5"/>
  <c r="AB23" i="5"/>
  <c r="AB179" i="5"/>
  <c r="AB147" i="5"/>
  <c r="AB115" i="5"/>
  <c r="AB83" i="5"/>
  <c r="AB51" i="5"/>
  <c r="AB18" i="5"/>
  <c r="V132" i="5"/>
  <c r="G132" i="5" s="1"/>
  <c r="V170" i="5"/>
  <c r="V196" i="5"/>
  <c r="G196" i="5" s="1"/>
  <c r="V52" i="5"/>
  <c r="G52" i="5" s="1"/>
  <c r="V172" i="5"/>
  <c r="V99" i="5"/>
  <c r="G99" i="5" s="1"/>
  <c r="V186" i="5"/>
  <c r="G186" i="5" s="1"/>
  <c r="V217" i="5"/>
  <c r="G217" i="5" s="1"/>
  <c r="V153" i="5"/>
  <c r="G153" i="5" s="1"/>
  <c r="V176" i="5"/>
  <c r="G176" i="5" s="1"/>
  <c r="V155" i="5"/>
  <c r="G155" i="5" s="1"/>
  <c r="V83" i="5"/>
  <c r="V179" i="5"/>
  <c r="G179" i="5" s="1"/>
  <c r="V140" i="5"/>
  <c r="G140" i="5" s="1"/>
  <c r="V107" i="5"/>
  <c r="G107" i="5" s="1"/>
  <c r="V67" i="5"/>
  <c r="G67" i="5" s="1"/>
  <c r="V27" i="5"/>
  <c r="G27" i="5" s="1"/>
  <c r="V178" i="5"/>
  <c r="G178" i="5" s="1"/>
  <c r="V114" i="5"/>
  <c r="G114" i="5"/>
  <c r="V50" i="5"/>
  <c r="G50" i="5" s="1"/>
  <c r="V209" i="5"/>
  <c r="V145" i="5"/>
  <c r="G145" i="5" s="1"/>
  <c r="V81" i="5"/>
  <c r="G81" i="5" s="1"/>
  <c r="V16" i="5"/>
  <c r="G16" i="5" s="1"/>
  <c r="V168" i="5"/>
  <c r="G168" i="5"/>
  <c r="V104" i="5"/>
  <c r="G104" i="5" s="1"/>
  <c r="V39" i="5"/>
  <c r="G39" i="5" s="1"/>
  <c r="V183" i="5"/>
  <c r="G183" i="5" s="1"/>
  <c r="V119" i="5"/>
  <c r="V55" i="5"/>
  <c r="G55" i="5" s="1"/>
  <c r="V206" i="5"/>
  <c r="G206" i="5" s="1"/>
  <c r="V142" i="5"/>
  <c r="V78" i="5"/>
  <c r="G78" i="5" s="1"/>
  <c r="V13" i="5"/>
  <c r="G13" i="5" s="1"/>
  <c r="V173" i="5"/>
  <c r="G173" i="5" s="1"/>
  <c r="V109" i="5"/>
  <c r="G109" i="5" s="1"/>
  <c r="V44" i="5"/>
  <c r="G44" i="5" s="1"/>
  <c r="AB218" i="5"/>
  <c r="AB212" i="5"/>
  <c r="AB149" i="5"/>
  <c r="AB217" i="5"/>
  <c r="AB113" i="5"/>
  <c r="AB209" i="5"/>
  <c r="AB109" i="5"/>
  <c r="AB41" i="5"/>
  <c r="AB169" i="5"/>
  <c r="AB186" i="5"/>
  <c r="AB154" i="5"/>
  <c r="AB122" i="5"/>
  <c r="AB90" i="5"/>
  <c r="AB58" i="5"/>
  <c r="AB28" i="5"/>
  <c r="AB180" i="5"/>
  <c r="AB148" i="5"/>
  <c r="AB116" i="5"/>
  <c r="AB84" i="5"/>
  <c r="AB52" i="5"/>
  <c r="AB19" i="5"/>
  <c r="AB175" i="5"/>
  <c r="AB143" i="5"/>
  <c r="AB111" i="5"/>
  <c r="AB79" i="5"/>
  <c r="AB47" i="5"/>
  <c r="AB14" i="5"/>
  <c r="V75" i="5"/>
  <c r="G75" i="5" s="1"/>
  <c r="V73" i="5"/>
  <c r="G73" i="5" s="1"/>
  <c r="AB202" i="5"/>
  <c r="AB93" i="5"/>
  <c r="AB25" i="5"/>
  <c r="AB153" i="5"/>
  <c r="AB182" i="5"/>
  <c r="AB150" i="5"/>
  <c r="AB118" i="5"/>
  <c r="AB86" i="5"/>
  <c r="AB54" i="5"/>
  <c r="AB24" i="5"/>
  <c r="AB176" i="5"/>
  <c r="AB144" i="5"/>
  <c r="AB112" i="5"/>
  <c r="AB80" i="5"/>
  <c r="AB48" i="5"/>
  <c r="AB15" i="5"/>
  <c r="AB171" i="5"/>
  <c r="AB139" i="5"/>
  <c r="AB107" i="5"/>
  <c r="AB75" i="5"/>
  <c r="AB42" i="5"/>
  <c r="AB10" i="5"/>
  <c r="V108" i="5"/>
  <c r="G108" i="5" s="1"/>
  <c r="V41" i="5"/>
  <c r="G41" i="5" s="1"/>
  <c r="V6" i="5"/>
  <c r="G6" i="5" s="1"/>
  <c r="V111" i="5"/>
  <c r="G111" i="5" s="1"/>
  <c r="V134" i="5"/>
  <c r="G134" i="5" s="1"/>
  <c r="V36" i="5"/>
  <c r="G36" i="5" s="1"/>
  <c r="AB210" i="5"/>
  <c r="V212" i="5"/>
  <c r="G212" i="5" s="1"/>
  <c r="V187" i="5"/>
  <c r="G187" i="5" s="1"/>
  <c r="V51" i="5"/>
  <c r="G51" i="5" s="1"/>
  <c r="V76" i="5"/>
  <c r="G76" i="5" s="1"/>
  <c r="V42" i="5"/>
  <c r="G42" i="5" s="1"/>
  <c r="V220" i="5"/>
  <c r="G220" i="5" s="1"/>
  <c r="V5" i="5"/>
  <c r="G5" i="5" s="1"/>
  <c r="V162" i="5"/>
  <c r="G162" i="5" s="1"/>
  <c r="V98" i="5"/>
  <c r="G98" i="5" s="1"/>
  <c r="V33" i="5"/>
  <c r="V193" i="5"/>
  <c r="G193" i="5" s="1"/>
  <c r="V129" i="5"/>
  <c r="G129" i="5" s="1"/>
  <c r="V65" i="5"/>
  <c r="G65" i="5" s="1"/>
  <c r="V216" i="5"/>
  <c r="G216" i="5" s="1"/>
  <c r="V152" i="5"/>
  <c r="G152" i="5" s="1"/>
  <c r="V88" i="5"/>
  <c r="G88" i="5" s="1"/>
  <c r="V23" i="5"/>
  <c r="G23" i="5" s="1"/>
  <c r="V167" i="5"/>
  <c r="V103" i="5"/>
  <c r="G103" i="5" s="1"/>
  <c r="V38" i="5"/>
  <c r="G38" i="5" s="1"/>
  <c r="V190" i="5"/>
  <c r="V126" i="5"/>
  <c r="G126" i="5" s="1"/>
  <c r="V62" i="5"/>
  <c r="G62" i="5" s="1"/>
  <c r="V221" i="5"/>
  <c r="G221" i="5" s="1"/>
  <c r="V157" i="5"/>
  <c r="G157" i="5" s="1"/>
  <c r="V93" i="5"/>
  <c r="G93" i="5" s="1"/>
  <c r="V28" i="5"/>
  <c r="G28" i="5" s="1"/>
  <c r="AB133" i="5"/>
  <c r="AB117" i="5"/>
  <c r="AB219" i="5"/>
  <c r="AB204" i="5"/>
  <c r="AB81" i="5"/>
  <c r="AB196" i="5"/>
  <c r="AB77" i="5"/>
  <c r="AB9" i="5"/>
  <c r="AB137" i="5"/>
  <c r="AB178" i="5"/>
  <c r="AB146" i="5"/>
  <c r="AB114" i="5"/>
  <c r="AB82" i="5"/>
  <c r="AB50" i="5"/>
  <c r="AB20" i="5"/>
  <c r="AB172" i="5"/>
  <c r="AB140" i="5"/>
  <c r="AB108" i="5"/>
  <c r="AB76" i="5"/>
  <c r="AB43" i="5"/>
  <c r="AB11" i="5"/>
  <c r="AB167" i="5"/>
  <c r="AB135" i="5"/>
  <c r="AB103" i="5"/>
  <c r="AB71" i="5"/>
  <c r="AB38" i="5"/>
  <c r="AB6" i="5"/>
  <c r="F69" i="6"/>
  <c r="C45" i="6"/>
  <c r="D45" i="6"/>
  <c r="D40" i="6"/>
  <c r="C40" i="6"/>
  <c r="C32" i="6"/>
  <c r="D32" i="6"/>
  <c r="F55" i="6"/>
  <c r="F57" i="6"/>
  <c r="H57" i="6" s="1"/>
  <c r="H54" i="6"/>
  <c r="F62" i="6"/>
  <c r="H62" i="6" s="1"/>
  <c r="F58" i="6"/>
  <c r="H58" i="6" s="1"/>
  <c r="F63" i="6"/>
  <c r="H63" i="6" s="1"/>
  <c r="F60" i="6"/>
  <c r="H60" i="6" s="1"/>
  <c r="F59" i="6"/>
  <c r="H59" i="6" s="1"/>
  <c r="D35" i="6"/>
  <c r="C35" i="6"/>
  <c r="C30" i="6"/>
  <c r="D30" i="6"/>
  <c r="D25" i="6"/>
  <c r="C25" i="6"/>
  <c r="D50" i="6"/>
  <c r="C50" i="6"/>
  <c r="D52" i="6"/>
  <c r="C52" i="6"/>
  <c r="D42" i="6"/>
  <c r="C42" i="6"/>
  <c r="D64" i="6"/>
  <c r="C64" i="6"/>
  <c r="D2" i="6"/>
  <c r="G68" i="6" l="1"/>
  <c r="H68" i="6" s="1"/>
  <c r="D68" i="6" s="1"/>
  <c r="G65" i="6"/>
  <c r="H65" i="6" s="1"/>
  <c r="C65" i="6" s="1"/>
  <c r="G67" i="6"/>
  <c r="H67" i="6" s="1"/>
  <c r="D67" i="6" s="1"/>
  <c r="E83" i="5"/>
  <c r="R83" i="5"/>
  <c r="J83" i="5"/>
  <c r="F83" i="5"/>
  <c r="I83" i="5"/>
  <c r="E186" i="5"/>
  <c r="I186" i="5"/>
  <c r="F186" i="5"/>
  <c r="R186" i="5"/>
  <c r="J186" i="5"/>
  <c r="E63" i="5"/>
  <c r="I63" i="5"/>
  <c r="F63" i="5"/>
  <c r="J63" i="5"/>
  <c r="R63" i="5"/>
  <c r="E122" i="5"/>
  <c r="I122" i="5"/>
  <c r="F122" i="5"/>
  <c r="R122" i="5"/>
  <c r="J122" i="5"/>
  <c r="E120" i="5"/>
  <c r="F120" i="5"/>
  <c r="R120" i="5"/>
  <c r="I120" i="5"/>
  <c r="J120" i="5"/>
  <c r="G66" i="6"/>
  <c r="H66" i="6" s="1"/>
  <c r="E40" i="5"/>
  <c r="R40" i="5"/>
  <c r="F40" i="5"/>
  <c r="I40" i="5"/>
  <c r="J40" i="5"/>
  <c r="E19" i="5"/>
  <c r="R19" i="5"/>
  <c r="J19" i="5"/>
  <c r="F19" i="5"/>
  <c r="I19" i="5"/>
  <c r="E177" i="5"/>
  <c r="R177" i="5"/>
  <c r="J177" i="5"/>
  <c r="I177" i="5"/>
  <c r="F177" i="5"/>
  <c r="E100" i="5"/>
  <c r="J100" i="5"/>
  <c r="F100" i="5"/>
  <c r="R100" i="5"/>
  <c r="I100" i="5"/>
  <c r="E68" i="5"/>
  <c r="R68" i="5"/>
  <c r="J68" i="5"/>
  <c r="F68" i="5"/>
  <c r="I68" i="5"/>
  <c r="E110" i="5"/>
  <c r="I110" i="5"/>
  <c r="R110" i="5"/>
  <c r="J110" i="5"/>
  <c r="F110" i="5"/>
  <c r="E215" i="5"/>
  <c r="F215" i="5"/>
  <c r="J215" i="5"/>
  <c r="R215" i="5"/>
  <c r="I215" i="5"/>
  <c r="E70" i="5"/>
  <c r="I70" i="5"/>
  <c r="R70" i="5"/>
  <c r="F70" i="5"/>
  <c r="J70" i="5"/>
  <c r="E15" i="5"/>
  <c r="F15" i="5"/>
  <c r="R15" i="5"/>
  <c r="I15" i="5"/>
  <c r="J15" i="5"/>
  <c r="E25" i="5"/>
  <c r="F25" i="5"/>
  <c r="R25" i="5"/>
  <c r="J25" i="5"/>
  <c r="I25" i="5"/>
  <c r="E31" i="5"/>
  <c r="J31" i="5"/>
  <c r="F31" i="5"/>
  <c r="R31" i="5"/>
  <c r="I31" i="5"/>
  <c r="E133" i="5"/>
  <c r="F133" i="5"/>
  <c r="I133" i="5"/>
  <c r="R133" i="5"/>
  <c r="J133" i="5"/>
  <c r="E124" i="5"/>
  <c r="J124" i="5"/>
  <c r="F124" i="5"/>
  <c r="R124" i="5"/>
  <c r="I124" i="5"/>
  <c r="E200" i="5"/>
  <c r="I200" i="5"/>
  <c r="F200" i="5"/>
  <c r="J200" i="5"/>
  <c r="R200" i="5"/>
  <c r="E26" i="5"/>
  <c r="I26" i="5"/>
  <c r="F26" i="5"/>
  <c r="J26" i="5"/>
  <c r="R26" i="5"/>
  <c r="E134" i="5"/>
  <c r="I134" i="5"/>
  <c r="F134" i="5"/>
  <c r="R134" i="5"/>
  <c r="J134" i="5"/>
  <c r="F183" i="5"/>
  <c r="E183" i="5"/>
  <c r="I183" i="5"/>
  <c r="R183" i="5"/>
  <c r="J183" i="5"/>
  <c r="E50" i="5"/>
  <c r="R50" i="5"/>
  <c r="J50" i="5"/>
  <c r="I50" i="5"/>
  <c r="F50" i="5"/>
  <c r="E93" i="5"/>
  <c r="R93" i="5"/>
  <c r="J93" i="5"/>
  <c r="I93" i="5"/>
  <c r="F93" i="5"/>
  <c r="E62" i="5"/>
  <c r="I62" i="5"/>
  <c r="R62" i="5"/>
  <c r="F62" i="5"/>
  <c r="J62" i="5"/>
  <c r="E216" i="5"/>
  <c r="J216" i="5"/>
  <c r="I216" i="5"/>
  <c r="F216" i="5"/>
  <c r="R216" i="5"/>
  <c r="E220" i="5"/>
  <c r="I220" i="5"/>
  <c r="F220" i="5"/>
  <c r="R220" i="5"/>
  <c r="J220" i="5"/>
  <c r="E41" i="5"/>
  <c r="I41" i="5"/>
  <c r="J41" i="5"/>
  <c r="R41" i="5"/>
  <c r="F41" i="5"/>
  <c r="E73" i="5"/>
  <c r="R73" i="5"/>
  <c r="I73" i="5"/>
  <c r="J73" i="5"/>
  <c r="F73" i="5"/>
  <c r="E13" i="5"/>
  <c r="F13" i="5"/>
  <c r="I13" i="5"/>
  <c r="R13" i="5"/>
  <c r="J13" i="5"/>
  <c r="E168" i="5"/>
  <c r="F168" i="5"/>
  <c r="J168" i="5"/>
  <c r="R168" i="5"/>
  <c r="I168" i="5"/>
  <c r="E27" i="5"/>
  <c r="I27" i="5"/>
  <c r="R27" i="5"/>
  <c r="J27" i="5"/>
  <c r="F27" i="5"/>
  <c r="E52" i="5"/>
  <c r="R52" i="5"/>
  <c r="I52" i="5"/>
  <c r="J52" i="5"/>
  <c r="F52" i="5"/>
  <c r="E117" i="5"/>
  <c r="F117" i="5"/>
  <c r="J117" i="5"/>
  <c r="R117" i="5"/>
  <c r="I117" i="5"/>
  <c r="E86" i="5"/>
  <c r="I86" i="5"/>
  <c r="R86" i="5"/>
  <c r="F86" i="5"/>
  <c r="J86" i="5"/>
  <c r="E48" i="5"/>
  <c r="R48" i="5"/>
  <c r="J48" i="5"/>
  <c r="F48" i="5"/>
  <c r="I48" i="5"/>
  <c r="E147" i="5"/>
  <c r="J147" i="5"/>
  <c r="I147" i="5"/>
  <c r="F147" i="5"/>
  <c r="R147" i="5"/>
  <c r="I61" i="5"/>
  <c r="E61" i="5"/>
  <c r="J61" i="5"/>
  <c r="F61" i="5"/>
  <c r="R61" i="5"/>
  <c r="E8" i="5"/>
  <c r="J8" i="5"/>
  <c r="R8" i="5"/>
  <c r="I8" i="5"/>
  <c r="F8" i="5"/>
  <c r="E97" i="5"/>
  <c r="R97" i="5"/>
  <c r="I97" i="5"/>
  <c r="F97" i="5"/>
  <c r="J97" i="5"/>
  <c r="E130" i="5"/>
  <c r="I130" i="5"/>
  <c r="F130" i="5"/>
  <c r="R130" i="5"/>
  <c r="J130" i="5"/>
  <c r="E219" i="5"/>
  <c r="I219" i="5"/>
  <c r="R219" i="5"/>
  <c r="F219" i="5"/>
  <c r="J219" i="5"/>
  <c r="E166" i="5"/>
  <c r="I166" i="5"/>
  <c r="F166" i="5"/>
  <c r="R166" i="5"/>
  <c r="J166" i="5"/>
  <c r="E143" i="5"/>
  <c r="R143" i="5"/>
  <c r="F143" i="5"/>
  <c r="I143" i="5"/>
  <c r="J143" i="5"/>
  <c r="E74" i="5"/>
  <c r="I74" i="5"/>
  <c r="R74" i="5"/>
  <c r="F74" i="5"/>
  <c r="J74" i="5"/>
  <c r="E46" i="5"/>
  <c r="I46" i="5"/>
  <c r="F46" i="5"/>
  <c r="J46" i="5"/>
  <c r="R46" i="5"/>
  <c r="E72" i="5"/>
  <c r="F72" i="5"/>
  <c r="R72" i="5"/>
  <c r="I72" i="5"/>
  <c r="J72" i="5"/>
  <c r="E146" i="5"/>
  <c r="F146" i="5"/>
  <c r="I146" i="5"/>
  <c r="R146" i="5"/>
  <c r="J146" i="5"/>
  <c r="E85" i="5"/>
  <c r="I85" i="5"/>
  <c r="F85" i="5"/>
  <c r="J85" i="5"/>
  <c r="R85" i="5"/>
  <c r="E80" i="5"/>
  <c r="R80" i="5"/>
  <c r="J80" i="5"/>
  <c r="F80" i="5"/>
  <c r="I80" i="5"/>
  <c r="E96" i="5"/>
  <c r="R96" i="5"/>
  <c r="I96" i="5"/>
  <c r="J96" i="5"/>
  <c r="F96" i="5"/>
  <c r="E203" i="5"/>
  <c r="F203" i="5"/>
  <c r="R203" i="5"/>
  <c r="J203" i="5"/>
  <c r="I203" i="5"/>
  <c r="E213" i="5"/>
  <c r="F213" i="5"/>
  <c r="R213" i="5"/>
  <c r="J213" i="5"/>
  <c r="I213" i="5"/>
  <c r="E144" i="5"/>
  <c r="F144" i="5"/>
  <c r="R144" i="5"/>
  <c r="I144" i="5"/>
  <c r="J144" i="5"/>
  <c r="E201" i="5"/>
  <c r="R201" i="5"/>
  <c r="J201" i="5"/>
  <c r="I201" i="5"/>
  <c r="F201" i="5"/>
  <c r="E149" i="5"/>
  <c r="R149" i="5"/>
  <c r="F149" i="5"/>
  <c r="J149" i="5"/>
  <c r="I149" i="5"/>
  <c r="G25" i="5"/>
  <c r="E33" i="5"/>
  <c r="I33" i="5"/>
  <c r="F33" i="5"/>
  <c r="J33" i="5"/>
  <c r="R33" i="5"/>
  <c r="E209" i="5"/>
  <c r="I209" i="5"/>
  <c r="F209" i="5"/>
  <c r="R209" i="5"/>
  <c r="J209" i="5"/>
  <c r="J6" i="5"/>
  <c r="E6" i="5"/>
  <c r="R6" i="5"/>
  <c r="I6" i="5"/>
  <c r="F6" i="5"/>
  <c r="E173" i="5"/>
  <c r="F173" i="5"/>
  <c r="R173" i="5"/>
  <c r="I173" i="5"/>
  <c r="J173" i="5"/>
  <c r="E172" i="5"/>
  <c r="J172" i="5"/>
  <c r="F172" i="5"/>
  <c r="I172" i="5"/>
  <c r="R172" i="5"/>
  <c r="E53" i="5"/>
  <c r="R53" i="5"/>
  <c r="F53" i="5"/>
  <c r="I53" i="5"/>
  <c r="J53" i="5"/>
  <c r="E38" i="5"/>
  <c r="F38" i="5"/>
  <c r="R38" i="5"/>
  <c r="J38" i="5"/>
  <c r="I38" i="5"/>
  <c r="E81" i="5"/>
  <c r="R81" i="5"/>
  <c r="I81" i="5"/>
  <c r="J81" i="5"/>
  <c r="F81" i="5"/>
  <c r="G83" i="5"/>
  <c r="E24" i="5"/>
  <c r="R24" i="5"/>
  <c r="J24" i="5"/>
  <c r="F24" i="5"/>
  <c r="I24" i="5"/>
  <c r="E135" i="5"/>
  <c r="J135" i="5"/>
  <c r="I135" i="5"/>
  <c r="F135" i="5"/>
  <c r="R135" i="5"/>
  <c r="E92" i="5"/>
  <c r="R92" i="5"/>
  <c r="I92" i="5"/>
  <c r="J92" i="5"/>
  <c r="F92" i="5"/>
  <c r="E102" i="5"/>
  <c r="F102" i="5"/>
  <c r="I102" i="5"/>
  <c r="R102" i="5"/>
  <c r="J102" i="5"/>
  <c r="E205" i="5"/>
  <c r="R205" i="5"/>
  <c r="F205" i="5"/>
  <c r="I205" i="5"/>
  <c r="J205" i="5"/>
  <c r="E18" i="5"/>
  <c r="I18" i="5"/>
  <c r="F18" i="5"/>
  <c r="R18" i="5"/>
  <c r="J18" i="5"/>
  <c r="E154" i="5"/>
  <c r="I154" i="5"/>
  <c r="F154" i="5"/>
  <c r="R154" i="5"/>
  <c r="J154" i="5"/>
  <c r="E43" i="5"/>
  <c r="I43" i="5"/>
  <c r="F43" i="5"/>
  <c r="J43" i="5"/>
  <c r="R43" i="5"/>
  <c r="E23" i="5"/>
  <c r="I23" i="5"/>
  <c r="J23" i="5"/>
  <c r="R23" i="5"/>
  <c r="F23" i="5"/>
  <c r="E153" i="5"/>
  <c r="R153" i="5"/>
  <c r="F153" i="5"/>
  <c r="J153" i="5"/>
  <c r="I153" i="5"/>
  <c r="E132" i="5"/>
  <c r="J132" i="5"/>
  <c r="F132" i="5"/>
  <c r="R132" i="5"/>
  <c r="I132" i="5"/>
  <c r="E89" i="5"/>
  <c r="R89" i="5"/>
  <c r="F89" i="5"/>
  <c r="J89" i="5"/>
  <c r="I89" i="5"/>
  <c r="E29" i="5"/>
  <c r="J29" i="5"/>
  <c r="I29" i="5"/>
  <c r="R29" i="5"/>
  <c r="F29" i="5"/>
  <c r="E199" i="5"/>
  <c r="J199" i="5"/>
  <c r="I199" i="5"/>
  <c r="F199" i="5"/>
  <c r="R199" i="5"/>
  <c r="E131" i="5"/>
  <c r="I131" i="5"/>
  <c r="J131" i="5"/>
  <c r="R131" i="5"/>
  <c r="F131" i="5"/>
  <c r="E197" i="5"/>
  <c r="R197" i="5"/>
  <c r="F197" i="5"/>
  <c r="J197" i="5"/>
  <c r="I197" i="5"/>
  <c r="E128" i="5"/>
  <c r="F128" i="5"/>
  <c r="R128" i="5"/>
  <c r="J128" i="5"/>
  <c r="I128" i="5"/>
  <c r="E163" i="5"/>
  <c r="R163" i="5"/>
  <c r="J163" i="5"/>
  <c r="I163" i="5"/>
  <c r="F163" i="5"/>
  <c r="E49" i="5"/>
  <c r="R49" i="5"/>
  <c r="I49" i="5"/>
  <c r="J49" i="5"/>
  <c r="F49" i="5"/>
  <c r="E195" i="5"/>
  <c r="R195" i="5"/>
  <c r="J195" i="5"/>
  <c r="F195" i="5"/>
  <c r="I195" i="5"/>
  <c r="E188" i="5"/>
  <c r="J188" i="5"/>
  <c r="F188" i="5"/>
  <c r="R188" i="5"/>
  <c r="I188" i="5"/>
  <c r="E9" i="5"/>
  <c r="I9" i="5"/>
  <c r="R9" i="5"/>
  <c r="F9" i="5"/>
  <c r="J9" i="5"/>
  <c r="E174" i="5"/>
  <c r="I174" i="5"/>
  <c r="F174" i="5"/>
  <c r="R174" i="5"/>
  <c r="J174" i="5"/>
  <c r="E10" i="5"/>
  <c r="I10" i="5"/>
  <c r="F10" i="5"/>
  <c r="R10" i="5"/>
  <c r="J10" i="5"/>
  <c r="E91" i="5"/>
  <c r="F91" i="5"/>
  <c r="R91" i="5"/>
  <c r="I91" i="5"/>
  <c r="J91" i="5"/>
  <c r="E190" i="5"/>
  <c r="I190" i="5"/>
  <c r="F190" i="5"/>
  <c r="R190" i="5"/>
  <c r="J190" i="5"/>
  <c r="E142" i="5"/>
  <c r="F142" i="5"/>
  <c r="R142" i="5"/>
  <c r="J142" i="5"/>
  <c r="I142" i="5"/>
  <c r="E28" i="5"/>
  <c r="R28" i="5"/>
  <c r="J28" i="5"/>
  <c r="F28" i="5"/>
  <c r="I28" i="5"/>
  <c r="E36" i="5"/>
  <c r="R36" i="5"/>
  <c r="J36" i="5"/>
  <c r="F36" i="5"/>
  <c r="I36" i="5"/>
  <c r="E104" i="5"/>
  <c r="J104" i="5"/>
  <c r="F104" i="5"/>
  <c r="R104" i="5"/>
  <c r="I104" i="5"/>
  <c r="E221" i="5"/>
  <c r="F221" i="5"/>
  <c r="I221" i="5"/>
  <c r="R221" i="5"/>
  <c r="J221" i="5"/>
  <c r="E76" i="5"/>
  <c r="R76" i="5"/>
  <c r="I76" i="5"/>
  <c r="J76" i="5"/>
  <c r="F76" i="5"/>
  <c r="E176" i="5"/>
  <c r="J176" i="5"/>
  <c r="F176" i="5"/>
  <c r="R176" i="5"/>
  <c r="I176" i="5"/>
  <c r="E103" i="5"/>
  <c r="F103" i="5"/>
  <c r="J103" i="5"/>
  <c r="R103" i="5"/>
  <c r="I103" i="5"/>
  <c r="E193" i="5"/>
  <c r="I193" i="5"/>
  <c r="F193" i="5"/>
  <c r="R193" i="5"/>
  <c r="J193" i="5"/>
  <c r="E51" i="5"/>
  <c r="I51" i="5"/>
  <c r="F51" i="5"/>
  <c r="R51" i="5"/>
  <c r="J51" i="5"/>
  <c r="E55" i="5"/>
  <c r="I55" i="5"/>
  <c r="F55" i="5"/>
  <c r="R55" i="5"/>
  <c r="J55" i="5"/>
  <c r="E145" i="5"/>
  <c r="F145" i="5"/>
  <c r="R145" i="5"/>
  <c r="J145" i="5"/>
  <c r="I145" i="5"/>
  <c r="E140" i="5"/>
  <c r="J140" i="5"/>
  <c r="F140" i="5"/>
  <c r="I140" i="5"/>
  <c r="R140" i="5"/>
  <c r="E126" i="5"/>
  <c r="I126" i="5"/>
  <c r="F126" i="5"/>
  <c r="R126" i="5"/>
  <c r="J126" i="5"/>
  <c r="E88" i="5"/>
  <c r="F88" i="5"/>
  <c r="R88" i="5"/>
  <c r="J88" i="5"/>
  <c r="I88" i="5"/>
  <c r="G33" i="5"/>
  <c r="E162" i="5"/>
  <c r="I162" i="5"/>
  <c r="F162" i="5"/>
  <c r="R162" i="5"/>
  <c r="J162" i="5"/>
  <c r="E111" i="5"/>
  <c r="J111" i="5"/>
  <c r="F111" i="5"/>
  <c r="R111" i="5"/>
  <c r="I111" i="5"/>
  <c r="E109" i="5"/>
  <c r="F109" i="5"/>
  <c r="R109" i="5"/>
  <c r="J109" i="5"/>
  <c r="I109" i="5"/>
  <c r="E78" i="5"/>
  <c r="R78" i="5"/>
  <c r="F78" i="5"/>
  <c r="J78" i="5"/>
  <c r="I78" i="5"/>
  <c r="E39" i="5"/>
  <c r="F39" i="5"/>
  <c r="R39" i="5"/>
  <c r="I39" i="5"/>
  <c r="J39" i="5"/>
  <c r="E114" i="5"/>
  <c r="I114" i="5"/>
  <c r="F114" i="5"/>
  <c r="R114" i="5"/>
  <c r="J114" i="5"/>
  <c r="E155" i="5"/>
  <c r="J155" i="5"/>
  <c r="I155" i="5"/>
  <c r="F155" i="5"/>
  <c r="R155" i="5"/>
  <c r="E99" i="5"/>
  <c r="R99" i="5"/>
  <c r="I99" i="5"/>
  <c r="F99" i="5"/>
  <c r="J99" i="5"/>
  <c r="E196" i="5"/>
  <c r="F196" i="5"/>
  <c r="R196" i="5"/>
  <c r="I196" i="5"/>
  <c r="J196" i="5"/>
  <c r="E150" i="5"/>
  <c r="F150" i="5"/>
  <c r="I150" i="5"/>
  <c r="R150" i="5"/>
  <c r="J150" i="5"/>
  <c r="E127" i="5"/>
  <c r="R127" i="5"/>
  <c r="F127" i="5"/>
  <c r="J127" i="5"/>
  <c r="I127" i="5"/>
  <c r="E60" i="5"/>
  <c r="R60" i="5"/>
  <c r="I60" i="5"/>
  <c r="J60" i="5"/>
  <c r="F60" i="5"/>
  <c r="E184" i="5"/>
  <c r="R184" i="5"/>
  <c r="I184" i="5"/>
  <c r="J184" i="5"/>
  <c r="F184" i="5"/>
  <c r="E116" i="5"/>
  <c r="J116" i="5"/>
  <c r="F116" i="5"/>
  <c r="R116" i="5"/>
  <c r="I116" i="5"/>
  <c r="E14" i="5"/>
  <c r="J14" i="5"/>
  <c r="F14" i="5"/>
  <c r="I14" i="5"/>
  <c r="R14" i="5"/>
  <c r="E105" i="5"/>
  <c r="F105" i="5"/>
  <c r="R105" i="5"/>
  <c r="J105" i="5"/>
  <c r="I105" i="5"/>
  <c r="E22" i="5"/>
  <c r="I22" i="5"/>
  <c r="F22" i="5"/>
  <c r="J22" i="5"/>
  <c r="R22" i="5"/>
  <c r="E17" i="5"/>
  <c r="F17" i="5"/>
  <c r="I17" i="5"/>
  <c r="J17" i="5"/>
  <c r="R17" i="5"/>
  <c r="E59" i="5"/>
  <c r="J59" i="5"/>
  <c r="I59" i="5"/>
  <c r="F59" i="5"/>
  <c r="R59" i="5"/>
  <c r="E54" i="5"/>
  <c r="R54" i="5"/>
  <c r="I54" i="5"/>
  <c r="F54" i="5"/>
  <c r="J54" i="5"/>
  <c r="E165" i="5"/>
  <c r="J165" i="5"/>
  <c r="I165" i="5"/>
  <c r="R165" i="5"/>
  <c r="F165" i="5"/>
  <c r="G9" i="5"/>
  <c r="E12" i="5"/>
  <c r="I12" i="5"/>
  <c r="J12" i="5"/>
  <c r="R12" i="5"/>
  <c r="F12" i="5"/>
  <c r="E182" i="5"/>
  <c r="F182" i="5"/>
  <c r="R182" i="5"/>
  <c r="J182" i="5"/>
  <c r="I182" i="5"/>
  <c r="E175" i="5"/>
  <c r="I175" i="5"/>
  <c r="J175" i="5"/>
  <c r="F175" i="5"/>
  <c r="R175" i="5"/>
  <c r="E118" i="5"/>
  <c r="F118" i="5"/>
  <c r="I118" i="5"/>
  <c r="R118" i="5"/>
  <c r="J118" i="5"/>
  <c r="E208" i="5"/>
  <c r="J208" i="5"/>
  <c r="F208" i="5"/>
  <c r="I208" i="5"/>
  <c r="R208" i="5"/>
  <c r="E137" i="5"/>
  <c r="R137" i="5"/>
  <c r="F137" i="5"/>
  <c r="J137" i="5"/>
  <c r="I137" i="5"/>
  <c r="E167" i="5"/>
  <c r="J167" i="5"/>
  <c r="R167" i="5"/>
  <c r="F167" i="5"/>
  <c r="I167" i="5"/>
  <c r="E119" i="5"/>
  <c r="F119" i="5"/>
  <c r="I119" i="5"/>
  <c r="R119" i="5"/>
  <c r="J119" i="5"/>
  <c r="J5" i="5"/>
  <c r="E5" i="5"/>
  <c r="I5" i="5"/>
  <c r="R5" i="5"/>
  <c r="F5" i="5"/>
  <c r="E178" i="5"/>
  <c r="F178" i="5"/>
  <c r="I178" i="5"/>
  <c r="R178" i="5"/>
  <c r="J178" i="5"/>
  <c r="E129" i="5"/>
  <c r="F129" i="5"/>
  <c r="J129" i="5"/>
  <c r="I129" i="5"/>
  <c r="R129" i="5"/>
  <c r="E206" i="5"/>
  <c r="F206" i="5"/>
  <c r="R206" i="5"/>
  <c r="J206" i="5"/>
  <c r="I206" i="5"/>
  <c r="E107" i="5"/>
  <c r="I107" i="5"/>
  <c r="R107" i="5"/>
  <c r="F107" i="5"/>
  <c r="J107" i="5"/>
  <c r="E170" i="5"/>
  <c r="I170" i="5"/>
  <c r="F170" i="5"/>
  <c r="R170" i="5"/>
  <c r="J170" i="5"/>
  <c r="E21" i="5"/>
  <c r="J21" i="5"/>
  <c r="I21" i="5"/>
  <c r="F21" i="5"/>
  <c r="R21" i="5"/>
  <c r="E189" i="5"/>
  <c r="I189" i="5"/>
  <c r="R189" i="5"/>
  <c r="F189" i="5"/>
  <c r="J189" i="5"/>
  <c r="E204" i="5"/>
  <c r="J204" i="5"/>
  <c r="F204" i="5"/>
  <c r="I204" i="5"/>
  <c r="R204" i="5"/>
  <c r="E64" i="5"/>
  <c r="R64" i="5"/>
  <c r="I64" i="5"/>
  <c r="J64" i="5"/>
  <c r="F64" i="5"/>
  <c r="E156" i="5"/>
  <c r="J156" i="5"/>
  <c r="F156" i="5"/>
  <c r="R156" i="5"/>
  <c r="I156" i="5"/>
  <c r="E90" i="5"/>
  <c r="I90" i="5"/>
  <c r="R90" i="5"/>
  <c r="F90" i="5"/>
  <c r="J90" i="5"/>
  <c r="E148" i="5"/>
  <c r="R148" i="5"/>
  <c r="I148" i="5"/>
  <c r="J148" i="5"/>
  <c r="F148" i="5"/>
  <c r="E98" i="5"/>
  <c r="R98" i="5"/>
  <c r="F98" i="5"/>
  <c r="I98" i="5"/>
  <c r="J98" i="5"/>
  <c r="E212" i="5"/>
  <c r="F212" i="5"/>
  <c r="R212" i="5"/>
  <c r="I212" i="5"/>
  <c r="J212" i="5"/>
  <c r="E44" i="5"/>
  <c r="R44" i="5"/>
  <c r="F44" i="5"/>
  <c r="I44" i="5"/>
  <c r="J44" i="5"/>
  <c r="E157" i="5"/>
  <c r="R157" i="5"/>
  <c r="F157" i="5"/>
  <c r="J157" i="5"/>
  <c r="I157" i="5"/>
  <c r="G190" i="5"/>
  <c r="G167" i="5"/>
  <c r="E65" i="5"/>
  <c r="R65" i="5"/>
  <c r="F65" i="5"/>
  <c r="I65" i="5"/>
  <c r="J65" i="5"/>
  <c r="E42" i="5"/>
  <c r="R42" i="5"/>
  <c r="I42" i="5"/>
  <c r="F42" i="5"/>
  <c r="J42" i="5"/>
  <c r="E108" i="5"/>
  <c r="J108" i="5"/>
  <c r="F108" i="5"/>
  <c r="I108" i="5"/>
  <c r="R108" i="5"/>
  <c r="E75" i="5"/>
  <c r="J75" i="5"/>
  <c r="R75" i="5"/>
  <c r="F75" i="5"/>
  <c r="I75" i="5"/>
  <c r="G142" i="5"/>
  <c r="G119" i="5"/>
  <c r="E16" i="5"/>
  <c r="F16" i="5"/>
  <c r="J16" i="5"/>
  <c r="R16" i="5"/>
  <c r="I16" i="5"/>
  <c r="G209" i="5"/>
  <c r="E67" i="5"/>
  <c r="F67" i="5"/>
  <c r="R67" i="5"/>
  <c r="J67" i="5"/>
  <c r="I67" i="5"/>
  <c r="E181" i="5"/>
  <c r="R181" i="5"/>
  <c r="F181" i="5"/>
  <c r="J181" i="5"/>
  <c r="I181" i="5"/>
  <c r="E112" i="5"/>
  <c r="J112" i="5"/>
  <c r="F112" i="5"/>
  <c r="R112" i="5"/>
  <c r="I112" i="5"/>
  <c r="E125" i="5"/>
  <c r="R125" i="5"/>
  <c r="F125" i="5"/>
  <c r="I125" i="5"/>
  <c r="J125" i="5"/>
  <c r="E94" i="5"/>
  <c r="R94" i="5"/>
  <c r="I94" i="5"/>
  <c r="F94" i="5"/>
  <c r="J94" i="5"/>
  <c r="E71" i="5"/>
  <c r="F71" i="5"/>
  <c r="R71" i="5"/>
  <c r="J71" i="5"/>
  <c r="I71" i="5"/>
  <c r="E161" i="5"/>
  <c r="F161" i="5"/>
  <c r="R161" i="5"/>
  <c r="J161" i="5"/>
  <c r="I161" i="5"/>
  <c r="E194" i="5"/>
  <c r="I194" i="5"/>
  <c r="R194" i="5"/>
  <c r="F194" i="5"/>
  <c r="J194" i="5"/>
  <c r="E69" i="5"/>
  <c r="R69" i="5"/>
  <c r="I69" i="5"/>
  <c r="J69" i="5"/>
  <c r="F69" i="5"/>
  <c r="E207" i="5"/>
  <c r="R207" i="5"/>
  <c r="I207" i="5"/>
  <c r="F207" i="5"/>
  <c r="J207" i="5"/>
  <c r="E138" i="5"/>
  <c r="I138" i="5"/>
  <c r="F138" i="5"/>
  <c r="R138" i="5"/>
  <c r="J138" i="5"/>
  <c r="I77" i="5"/>
  <c r="J77" i="5"/>
  <c r="F77" i="5"/>
  <c r="E77" i="5"/>
  <c r="R77" i="5"/>
  <c r="E136" i="5"/>
  <c r="J136" i="5"/>
  <c r="F136" i="5"/>
  <c r="R136" i="5"/>
  <c r="I136" i="5"/>
  <c r="E210" i="5"/>
  <c r="F210" i="5"/>
  <c r="R210" i="5"/>
  <c r="J210" i="5"/>
  <c r="I210" i="5"/>
  <c r="E57" i="5"/>
  <c r="R57" i="5"/>
  <c r="F57" i="5"/>
  <c r="J57" i="5"/>
  <c r="I57" i="5"/>
  <c r="E106" i="5"/>
  <c r="I106" i="5"/>
  <c r="F106" i="5"/>
  <c r="R106" i="5"/>
  <c r="J106" i="5"/>
  <c r="E180" i="5"/>
  <c r="J180" i="5"/>
  <c r="F180" i="5"/>
  <c r="R180" i="5"/>
  <c r="I180" i="5"/>
  <c r="E185" i="5"/>
  <c r="R185" i="5"/>
  <c r="F185" i="5"/>
  <c r="J185" i="5"/>
  <c r="I185" i="5"/>
  <c r="E115" i="5"/>
  <c r="F115" i="5"/>
  <c r="I115" i="5"/>
  <c r="R115" i="5"/>
  <c r="J115" i="5"/>
  <c r="E218" i="5"/>
  <c r="F218" i="5"/>
  <c r="R218" i="5"/>
  <c r="J218" i="5"/>
  <c r="I218" i="5"/>
  <c r="E217" i="5"/>
  <c r="F217" i="5"/>
  <c r="R217" i="5"/>
  <c r="J217" i="5"/>
  <c r="I217" i="5"/>
  <c r="G172" i="5"/>
  <c r="G170" i="5"/>
  <c r="G53" i="5"/>
  <c r="E214" i="5"/>
  <c r="F214" i="5"/>
  <c r="R214" i="5"/>
  <c r="J214" i="5"/>
  <c r="I214" i="5"/>
  <c r="G24" i="5"/>
  <c r="E58" i="5"/>
  <c r="I58" i="5"/>
  <c r="F58" i="5"/>
  <c r="J58" i="5"/>
  <c r="R58" i="5"/>
  <c r="E34" i="5"/>
  <c r="R34" i="5"/>
  <c r="I34" i="5"/>
  <c r="F34" i="5"/>
  <c r="J34" i="5"/>
  <c r="E56" i="5"/>
  <c r="R56" i="5"/>
  <c r="J56" i="5"/>
  <c r="F56" i="5"/>
  <c r="I56" i="5"/>
  <c r="E171" i="5"/>
  <c r="J171" i="5"/>
  <c r="I171" i="5"/>
  <c r="F171" i="5"/>
  <c r="R171" i="5"/>
  <c r="E37" i="5"/>
  <c r="R37" i="5"/>
  <c r="I37" i="5"/>
  <c r="F37" i="5"/>
  <c r="J37" i="5"/>
  <c r="E192" i="5"/>
  <c r="F192" i="5"/>
  <c r="R192" i="5"/>
  <c r="I192" i="5"/>
  <c r="J192" i="5"/>
  <c r="E35" i="5"/>
  <c r="F35" i="5"/>
  <c r="R35" i="5"/>
  <c r="J35" i="5"/>
  <c r="I35" i="5"/>
  <c r="E113" i="5"/>
  <c r="F113" i="5"/>
  <c r="J113" i="5"/>
  <c r="I113" i="5"/>
  <c r="R113" i="5"/>
  <c r="E11" i="5"/>
  <c r="R11" i="5"/>
  <c r="J11" i="5"/>
  <c r="F11" i="5"/>
  <c r="I11" i="5"/>
  <c r="E123" i="5"/>
  <c r="F123" i="5"/>
  <c r="J123" i="5"/>
  <c r="I123" i="5"/>
  <c r="R123" i="5"/>
  <c r="E87" i="5"/>
  <c r="F87" i="5"/>
  <c r="R87" i="5"/>
  <c r="J87" i="5"/>
  <c r="I87" i="5"/>
  <c r="E164" i="5"/>
  <c r="J164" i="5"/>
  <c r="R164" i="5"/>
  <c r="F164" i="5"/>
  <c r="I164" i="5"/>
  <c r="E30" i="5"/>
  <c r="I30" i="5"/>
  <c r="F30" i="5"/>
  <c r="J30" i="5"/>
  <c r="R30" i="5"/>
  <c r="E198" i="5"/>
  <c r="I198" i="5"/>
  <c r="F198" i="5"/>
  <c r="R198" i="5"/>
  <c r="J198" i="5"/>
  <c r="E187" i="5"/>
  <c r="R187" i="5"/>
  <c r="I187" i="5"/>
  <c r="F187" i="5"/>
  <c r="J187" i="5"/>
  <c r="F179" i="5"/>
  <c r="I179" i="5"/>
  <c r="E179" i="5"/>
  <c r="R179" i="5"/>
  <c r="J179" i="5"/>
  <c r="E152" i="5"/>
  <c r="J152" i="5"/>
  <c r="F152" i="5"/>
  <c r="R152" i="5"/>
  <c r="I152" i="5"/>
  <c r="F191" i="5"/>
  <c r="E191" i="5"/>
  <c r="J191" i="5"/>
  <c r="R191" i="5"/>
  <c r="I191" i="5"/>
  <c r="E139" i="5"/>
  <c r="R139" i="5"/>
  <c r="I139" i="5"/>
  <c r="F139" i="5"/>
  <c r="J139" i="5"/>
  <c r="E158" i="5"/>
  <c r="I158" i="5"/>
  <c r="F158" i="5"/>
  <c r="R158" i="5"/>
  <c r="J158" i="5"/>
  <c r="E32" i="5"/>
  <c r="I32" i="5"/>
  <c r="J32" i="5"/>
  <c r="F32" i="5"/>
  <c r="R32" i="5"/>
  <c r="E66" i="5"/>
  <c r="I66" i="5"/>
  <c r="R66" i="5"/>
  <c r="F66" i="5"/>
  <c r="J66" i="5"/>
  <c r="G92" i="5"/>
  <c r="E211" i="5"/>
  <c r="R211" i="5"/>
  <c r="J211" i="5"/>
  <c r="I211" i="5"/>
  <c r="F211" i="5"/>
  <c r="G133" i="5"/>
  <c r="G102" i="5"/>
  <c r="E79" i="5"/>
  <c r="J79" i="5"/>
  <c r="F79" i="5"/>
  <c r="R79" i="5"/>
  <c r="I79" i="5"/>
  <c r="G64" i="5"/>
  <c r="E169" i="5"/>
  <c r="F169" i="5"/>
  <c r="R169" i="5"/>
  <c r="J169" i="5"/>
  <c r="I169" i="5"/>
  <c r="G124" i="5"/>
  <c r="G205" i="5"/>
  <c r="E151" i="5"/>
  <c r="R151" i="5"/>
  <c r="J151" i="5"/>
  <c r="I151" i="5"/>
  <c r="F151" i="5"/>
  <c r="G200" i="5"/>
  <c r="E82" i="5"/>
  <c r="R82" i="5"/>
  <c r="I82" i="5"/>
  <c r="J82" i="5"/>
  <c r="F82" i="5"/>
  <c r="G156" i="5"/>
  <c r="E84" i="5"/>
  <c r="R84" i="5"/>
  <c r="I84" i="5"/>
  <c r="J84" i="5"/>
  <c r="F84" i="5"/>
  <c r="E95" i="5"/>
  <c r="F95" i="5"/>
  <c r="I95" i="5"/>
  <c r="J95" i="5"/>
  <c r="R95" i="5"/>
  <c r="G90" i="5"/>
  <c r="E47" i="5"/>
  <c r="F47" i="5"/>
  <c r="I47" i="5"/>
  <c r="R47" i="5"/>
  <c r="J47" i="5"/>
  <c r="G18" i="5"/>
  <c r="E202" i="5"/>
  <c r="I202" i="5"/>
  <c r="F202" i="5"/>
  <c r="R202" i="5"/>
  <c r="J202" i="5"/>
  <c r="G26" i="5"/>
  <c r="E141" i="5"/>
  <c r="R141" i="5"/>
  <c r="F141" i="5"/>
  <c r="J141" i="5"/>
  <c r="I141" i="5"/>
  <c r="E20" i="5"/>
  <c r="R20" i="5"/>
  <c r="I20" i="5"/>
  <c r="F20" i="5"/>
  <c r="J20" i="5"/>
  <c r="E159" i="5"/>
  <c r="R159" i="5"/>
  <c r="J159" i="5"/>
  <c r="I159" i="5"/>
  <c r="F159" i="5"/>
  <c r="G154" i="5"/>
  <c r="E101" i="5"/>
  <c r="R101" i="5"/>
  <c r="F101" i="5"/>
  <c r="J101" i="5"/>
  <c r="I101" i="5"/>
  <c r="E160" i="5"/>
  <c r="I160" i="5"/>
  <c r="F160" i="5"/>
  <c r="R160" i="5"/>
  <c r="J160" i="5"/>
  <c r="E121" i="5"/>
  <c r="R121" i="5"/>
  <c r="J121" i="5"/>
  <c r="F121" i="5"/>
  <c r="I121" i="5"/>
  <c r="G43" i="5"/>
  <c r="G31" i="5"/>
  <c r="J7" i="5"/>
  <c r="E7" i="5"/>
  <c r="R7" i="5"/>
  <c r="F7" i="5"/>
  <c r="I7" i="5"/>
  <c r="D59" i="6"/>
  <c r="C59" i="6"/>
  <c r="D60" i="6"/>
  <c r="C60" i="6"/>
  <c r="D63" i="6"/>
  <c r="C63" i="6"/>
  <c r="D58" i="6"/>
  <c r="C58" i="6"/>
  <c r="C62" i="6"/>
  <c r="D62" i="6"/>
  <c r="C54" i="6"/>
  <c r="D54" i="6"/>
  <c r="C57" i="6"/>
  <c r="D57" i="6"/>
  <c r="F56" i="6"/>
  <c r="H56" i="6" s="1"/>
  <c r="H55" i="6"/>
  <c r="C68" i="6" l="1"/>
  <c r="D65" i="6"/>
  <c r="C67" i="6"/>
  <c r="X163" i="5"/>
  <c r="X153" i="5"/>
  <c r="X135" i="5"/>
  <c r="X38" i="5"/>
  <c r="X203" i="5"/>
  <c r="X143" i="5"/>
  <c r="X48" i="5"/>
  <c r="X41" i="5"/>
  <c r="X26" i="5"/>
  <c r="X15" i="5"/>
  <c r="X40" i="5"/>
  <c r="X63" i="5"/>
  <c r="X165" i="5"/>
  <c r="X184" i="5"/>
  <c r="X39" i="5"/>
  <c r="X193" i="5"/>
  <c r="X36" i="5"/>
  <c r="X188" i="5"/>
  <c r="X29" i="5"/>
  <c r="X205" i="5"/>
  <c r="X209" i="5"/>
  <c r="X201" i="5"/>
  <c r="X72" i="5"/>
  <c r="X8" i="5"/>
  <c r="X168" i="5"/>
  <c r="X50" i="5"/>
  <c r="X100" i="5"/>
  <c r="C66" i="6"/>
  <c r="D66" i="6"/>
  <c r="G69" i="6" a="1"/>
  <c r="G69" i="6" s="1"/>
  <c r="X5" i="5"/>
  <c r="X137" i="5"/>
  <c r="X105" i="5"/>
  <c r="X99" i="5"/>
  <c r="X145" i="5"/>
  <c r="X76" i="5"/>
  <c r="X10" i="5"/>
  <c r="X197" i="5"/>
  <c r="X43" i="5"/>
  <c r="X172" i="5"/>
  <c r="X80" i="5"/>
  <c r="X219" i="5"/>
  <c r="X117" i="5"/>
  <c r="X216" i="5"/>
  <c r="X124" i="5"/>
  <c r="X215" i="5"/>
  <c r="X83" i="5"/>
  <c r="X87" i="5"/>
  <c r="X217" i="5"/>
  <c r="X136" i="5"/>
  <c r="X94" i="5"/>
  <c r="X65" i="5"/>
  <c r="X7" i="5"/>
  <c r="X121" i="5"/>
  <c r="X159" i="5"/>
  <c r="X202" i="5"/>
  <c r="X152" i="5"/>
  <c r="X84" i="5"/>
  <c r="X211" i="5"/>
  <c r="X158" i="5"/>
  <c r="X164" i="5"/>
  <c r="X171" i="5"/>
  <c r="X210" i="5"/>
  <c r="X101" i="5"/>
  <c r="X141" i="5"/>
  <c r="X79" i="5"/>
  <c r="X191" i="5"/>
  <c r="X187" i="5"/>
  <c r="X35" i="5"/>
  <c r="X180" i="5"/>
  <c r="X69" i="5"/>
  <c r="X67" i="5"/>
  <c r="X44" i="5"/>
  <c r="X189" i="5"/>
  <c r="X119" i="5"/>
  <c r="X17" i="5"/>
  <c r="X150" i="5"/>
  <c r="X111" i="5"/>
  <c r="X126" i="5"/>
  <c r="X190" i="5"/>
  <c r="X179" i="5"/>
  <c r="X123" i="5"/>
  <c r="X34" i="5"/>
  <c r="X218" i="5"/>
  <c r="X125" i="5"/>
  <c r="X156" i="5"/>
  <c r="X129" i="5"/>
  <c r="X175" i="5"/>
  <c r="X95" i="5"/>
  <c r="X169" i="5"/>
  <c r="X32" i="5"/>
  <c r="X30" i="5"/>
  <c r="X37" i="5"/>
  <c r="X57" i="5"/>
  <c r="X161" i="5"/>
  <c r="X108" i="5"/>
  <c r="X98" i="5"/>
  <c r="X170" i="5"/>
  <c r="X160" i="5"/>
  <c r="X20" i="5"/>
  <c r="X151" i="5"/>
  <c r="X113" i="5"/>
  <c r="X185" i="5"/>
  <c r="X207" i="5"/>
  <c r="X181" i="5"/>
  <c r="X157" i="5"/>
  <c r="X204" i="5"/>
  <c r="X12" i="5"/>
  <c r="X59" i="5"/>
  <c r="X127" i="5"/>
  <c r="X109" i="5"/>
  <c r="X88" i="5"/>
  <c r="X142" i="5"/>
  <c r="X49" i="5"/>
  <c r="X132" i="5"/>
  <c r="X92" i="5"/>
  <c r="X81" i="5"/>
  <c r="X6" i="5"/>
  <c r="X213" i="5"/>
  <c r="X74" i="5"/>
  <c r="X147" i="5"/>
  <c r="X73" i="5"/>
  <c r="X134" i="5"/>
  <c r="X25" i="5"/>
  <c r="X19" i="5"/>
  <c r="X122" i="5"/>
  <c r="X51" i="5"/>
  <c r="X104" i="5"/>
  <c r="X9" i="5"/>
  <c r="X199" i="5"/>
  <c r="X18" i="5"/>
  <c r="X149" i="5"/>
  <c r="X146" i="5"/>
  <c r="X97" i="5"/>
  <c r="X27" i="5"/>
  <c r="X93" i="5"/>
  <c r="X68" i="5"/>
  <c r="X47" i="5"/>
  <c r="X56" i="5"/>
  <c r="X214" i="5"/>
  <c r="X90" i="5"/>
  <c r="X206" i="5"/>
  <c r="X118" i="5"/>
  <c r="X116" i="5"/>
  <c r="X114" i="5"/>
  <c r="X82" i="5"/>
  <c r="X66" i="5"/>
  <c r="X198" i="5"/>
  <c r="X192" i="5"/>
  <c r="X106" i="5"/>
  <c r="X194" i="5"/>
  <c r="X75" i="5"/>
  <c r="X212" i="5"/>
  <c r="X21" i="5"/>
  <c r="X167" i="5"/>
  <c r="X22" i="5"/>
  <c r="X196" i="5"/>
  <c r="X162" i="5"/>
  <c r="X140" i="5"/>
  <c r="X176" i="5"/>
  <c r="X91" i="5"/>
  <c r="X128" i="5"/>
  <c r="X23" i="5"/>
  <c r="X24" i="5"/>
  <c r="X53" i="5"/>
  <c r="X96" i="5"/>
  <c r="X166" i="5"/>
  <c r="X61" i="5"/>
  <c r="X86" i="5"/>
  <c r="X220" i="5"/>
  <c r="X183" i="5"/>
  <c r="X200" i="5"/>
  <c r="X70" i="5"/>
  <c r="X186" i="5"/>
  <c r="X11" i="5"/>
  <c r="X58" i="5"/>
  <c r="X115" i="5"/>
  <c r="X77" i="5"/>
  <c r="X138" i="5"/>
  <c r="X112" i="5"/>
  <c r="X16" i="5"/>
  <c r="X64" i="5"/>
  <c r="X178" i="5"/>
  <c r="X182" i="5"/>
  <c r="X54" i="5"/>
  <c r="X60" i="5"/>
  <c r="X78" i="5"/>
  <c r="X103" i="5"/>
  <c r="X28" i="5"/>
  <c r="X195" i="5"/>
  <c r="X89" i="5"/>
  <c r="X102" i="5"/>
  <c r="X33" i="5"/>
  <c r="X144" i="5"/>
  <c r="X46" i="5"/>
  <c r="X13" i="5"/>
  <c r="X31" i="5"/>
  <c r="X177" i="5"/>
  <c r="X120" i="5"/>
  <c r="X139" i="5"/>
  <c r="X71" i="5"/>
  <c r="X42" i="5"/>
  <c r="X148" i="5"/>
  <c r="X107" i="5"/>
  <c r="X208" i="5"/>
  <c r="X14" i="5"/>
  <c r="X155" i="5"/>
  <c r="X55" i="5"/>
  <c r="X221" i="5"/>
  <c r="X174" i="5"/>
  <c r="X131" i="5"/>
  <c r="X154" i="5"/>
  <c r="X173" i="5"/>
  <c r="X85" i="5"/>
  <c r="X130" i="5"/>
  <c r="X52" i="5"/>
  <c r="X62" i="5"/>
  <c r="X133" i="5"/>
  <c r="X110" i="5"/>
  <c r="D55" i="6"/>
  <c r="C55" i="6"/>
  <c r="D56" i="6"/>
  <c r="C56" i="6"/>
  <c r="S48" i="5"/>
  <c r="S8" i="5"/>
  <c r="S65" i="5"/>
  <c r="S187" i="5"/>
  <c r="S44" i="5"/>
  <c r="S111" i="5"/>
  <c r="S190" i="5"/>
  <c r="S170" i="5"/>
  <c r="S204" i="5"/>
  <c r="S213" i="5"/>
  <c r="S199" i="5"/>
  <c r="S146" i="5"/>
  <c r="S27" i="5"/>
  <c r="S214" i="5"/>
  <c r="S192" i="5"/>
  <c r="S162" i="5"/>
  <c r="S96" i="5"/>
  <c r="S220" i="5"/>
  <c r="S77" i="5"/>
  <c r="S64" i="5"/>
  <c r="S144" i="5"/>
  <c r="S42" i="5"/>
  <c r="S208" i="5"/>
  <c r="S78" i="5"/>
  <c r="S173" i="5"/>
  <c r="S210" i="5"/>
  <c r="S89" i="5"/>
  <c r="S15" i="5"/>
  <c r="S29" i="5"/>
  <c r="S76" i="5"/>
  <c r="S43" i="5"/>
  <c r="S217" i="5"/>
  <c r="S202" i="5"/>
  <c r="S84" i="5"/>
  <c r="S35" i="5"/>
  <c r="S17" i="5"/>
  <c r="S218" i="5"/>
  <c r="S95" i="5"/>
  <c r="S30" i="5"/>
  <c r="S161" i="5"/>
  <c r="S73" i="5"/>
  <c r="S19" i="5"/>
  <c r="S93" i="5"/>
  <c r="S206" i="5"/>
  <c r="S114" i="5"/>
  <c r="S66" i="5"/>
  <c r="S167" i="5"/>
  <c r="S128" i="5"/>
  <c r="S24" i="5"/>
  <c r="S70" i="5"/>
  <c r="S138" i="5"/>
  <c r="S10" i="5"/>
  <c r="S140" i="5"/>
  <c r="S163" i="5"/>
  <c r="S135" i="5"/>
  <c r="S165" i="5"/>
  <c r="S193" i="5"/>
  <c r="S143" i="5"/>
  <c r="S41" i="5"/>
  <c r="S201" i="5"/>
  <c r="S105" i="5"/>
  <c r="S83" i="5"/>
  <c r="S7" i="5"/>
  <c r="S152" i="5"/>
  <c r="S164" i="5"/>
  <c r="S67" i="5"/>
  <c r="S189" i="5"/>
  <c r="S37" i="5"/>
  <c r="S108" i="5"/>
  <c r="S127" i="5"/>
  <c r="S132" i="5"/>
  <c r="S81" i="5"/>
  <c r="S74" i="5"/>
  <c r="S122" i="5"/>
  <c r="S18" i="5"/>
  <c r="S97" i="5"/>
  <c r="S47" i="5"/>
  <c r="S106" i="5"/>
  <c r="S75" i="5"/>
  <c r="S166" i="5"/>
  <c r="S183" i="5"/>
  <c r="S178" i="5"/>
  <c r="S46" i="5"/>
  <c r="S200" i="5"/>
  <c r="S28" i="5"/>
  <c r="S154" i="5"/>
  <c r="S113" i="5"/>
  <c r="S31" i="5"/>
  <c r="S184" i="5"/>
  <c r="S205" i="5"/>
  <c r="S168" i="5"/>
  <c r="S100" i="5"/>
  <c r="S5" i="5"/>
  <c r="S172" i="5"/>
  <c r="S211" i="5"/>
  <c r="S180" i="5"/>
  <c r="S126" i="5"/>
  <c r="S157" i="5"/>
  <c r="S12" i="5"/>
  <c r="S134" i="5"/>
  <c r="S22" i="5"/>
  <c r="S53" i="5"/>
  <c r="S61" i="5"/>
  <c r="S186" i="5"/>
  <c r="S112" i="5"/>
  <c r="S60" i="5"/>
  <c r="S177" i="5"/>
  <c r="S107" i="5"/>
  <c r="S14" i="5"/>
  <c r="S221" i="5"/>
  <c r="S85" i="5"/>
  <c r="S62" i="5"/>
  <c r="S198" i="5"/>
  <c r="S194" i="5"/>
  <c r="S212" i="5"/>
  <c r="S176" i="5"/>
  <c r="S23" i="5"/>
  <c r="S115" i="5"/>
  <c r="S102" i="5"/>
  <c r="S104" i="5"/>
  <c r="S55" i="5"/>
  <c r="S153" i="5"/>
  <c r="S38" i="5"/>
  <c r="S40" i="5"/>
  <c r="S36" i="5"/>
  <c r="S72" i="5"/>
  <c r="S137" i="5"/>
  <c r="S99" i="5"/>
  <c r="S197" i="5"/>
  <c r="S117" i="5"/>
  <c r="S124" i="5"/>
  <c r="S94" i="5"/>
  <c r="S121" i="5"/>
  <c r="S101" i="5"/>
  <c r="S191" i="5"/>
  <c r="S119" i="5"/>
  <c r="S150" i="5"/>
  <c r="S129" i="5"/>
  <c r="S169" i="5"/>
  <c r="S20" i="5"/>
  <c r="S185" i="5"/>
  <c r="S142" i="5"/>
  <c r="S51" i="5"/>
  <c r="S9" i="5"/>
  <c r="S149" i="5"/>
  <c r="S90" i="5"/>
  <c r="S118" i="5"/>
  <c r="S196" i="5"/>
  <c r="S155" i="5"/>
  <c r="S123" i="5"/>
  <c r="S181" i="5"/>
  <c r="S131" i="5"/>
  <c r="S26" i="5"/>
  <c r="S145" i="5"/>
  <c r="S87" i="5"/>
  <c r="S179" i="5"/>
  <c r="S34" i="5"/>
  <c r="S125" i="5"/>
  <c r="S175" i="5"/>
  <c r="S57" i="5"/>
  <c r="S98" i="5"/>
  <c r="S59" i="5"/>
  <c r="S109" i="5"/>
  <c r="S6" i="5"/>
  <c r="S25" i="5"/>
  <c r="S68" i="5"/>
  <c r="S56" i="5"/>
  <c r="S11" i="5"/>
  <c r="S16" i="5"/>
  <c r="S33" i="5"/>
  <c r="S13" i="5"/>
  <c r="S120" i="5"/>
  <c r="S71" i="5"/>
  <c r="S130" i="5"/>
  <c r="S116" i="5"/>
  <c r="S21" i="5"/>
  <c r="S91" i="5"/>
  <c r="S86" i="5"/>
  <c r="S182" i="5"/>
  <c r="S195" i="5"/>
  <c r="S52" i="5"/>
  <c r="S133" i="5"/>
  <c r="S79" i="5"/>
  <c r="S160" i="5"/>
  <c r="S58" i="5"/>
  <c r="S148" i="5"/>
  <c r="S203" i="5"/>
  <c r="S63" i="5"/>
  <c r="S39" i="5"/>
  <c r="S188" i="5"/>
  <c r="S209" i="5"/>
  <c r="S50" i="5"/>
  <c r="S80" i="5"/>
  <c r="S216" i="5"/>
  <c r="S215" i="5"/>
  <c r="S159" i="5"/>
  <c r="S158" i="5"/>
  <c r="S171" i="5"/>
  <c r="S141" i="5"/>
  <c r="S69" i="5"/>
  <c r="S32" i="5"/>
  <c r="S151" i="5"/>
  <c r="S207" i="5"/>
  <c r="S88" i="5"/>
  <c r="S49" i="5"/>
  <c r="S92" i="5"/>
  <c r="S147" i="5"/>
  <c r="S82" i="5"/>
  <c r="S174" i="5"/>
  <c r="S54" i="5"/>
  <c r="S139" i="5"/>
  <c r="S219" i="5"/>
  <c r="S136" i="5"/>
  <c r="S156" i="5"/>
  <c r="S103" i="5"/>
  <c r="S110" i="5"/>
  <c r="C69" i="6" l="1"/>
  <c r="H69" i="6"/>
  <c r="H70" i="6" s="1"/>
  <c r="T110" i="5"/>
  <c r="T82" i="5"/>
  <c r="T69" i="5"/>
  <c r="T50" i="5"/>
  <c r="T160" i="5"/>
  <c r="T21" i="5"/>
  <c r="T11" i="5"/>
  <c r="T57" i="5"/>
  <c r="T131" i="5"/>
  <c r="T9" i="5"/>
  <c r="T119" i="5"/>
  <c r="T99" i="5"/>
  <c r="T104" i="5"/>
  <c r="T62" i="5"/>
  <c r="T186" i="5"/>
  <c r="T180" i="5"/>
  <c r="T103" i="5"/>
  <c r="T147" i="5"/>
  <c r="T141" i="5"/>
  <c r="T209" i="5"/>
  <c r="T79" i="5"/>
  <c r="T116" i="5"/>
  <c r="T56" i="5"/>
  <c r="T175" i="5"/>
  <c r="T181" i="5"/>
  <c r="T51" i="5"/>
  <c r="T191" i="5"/>
  <c r="T137" i="5"/>
  <c r="T102" i="5"/>
  <c r="T85" i="5"/>
  <c r="T61" i="5"/>
  <c r="T211" i="5"/>
  <c r="T156" i="5"/>
  <c r="T92" i="5"/>
  <c r="T171" i="5"/>
  <c r="T188" i="5"/>
  <c r="T133" i="5"/>
  <c r="T130" i="5"/>
  <c r="T68" i="5"/>
  <c r="T125" i="5"/>
  <c r="T123" i="5"/>
  <c r="T142" i="5"/>
  <c r="T101" i="5"/>
  <c r="T72" i="5"/>
  <c r="T115" i="5"/>
  <c r="T221" i="5"/>
  <c r="T53" i="5"/>
  <c r="T172" i="5"/>
  <c r="T199" i="5"/>
  <c r="T178" i="5"/>
  <c r="T143" i="5"/>
  <c r="T19" i="5"/>
  <c r="T210" i="5"/>
  <c r="T8" i="5"/>
  <c r="T136" i="5"/>
  <c r="T49" i="5"/>
  <c r="T158" i="5"/>
  <c r="T39" i="5"/>
  <c r="T52" i="5"/>
  <c r="T71" i="5"/>
  <c r="T25" i="5"/>
  <c r="T34" i="5"/>
  <c r="T155" i="5"/>
  <c r="T185" i="5"/>
  <c r="T121" i="5"/>
  <c r="T36" i="5"/>
  <c r="T23" i="5"/>
  <c r="T14" i="5"/>
  <c r="T22" i="5"/>
  <c r="T5" i="5"/>
  <c r="T28" i="5"/>
  <c r="T47" i="5"/>
  <c r="T108" i="5"/>
  <c r="T105" i="5"/>
  <c r="T140" i="5"/>
  <c r="T219" i="5"/>
  <c r="T88" i="5"/>
  <c r="T159" i="5"/>
  <c r="T63" i="5"/>
  <c r="T195" i="5"/>
  <c r="T120" i="5"/>
  <c r="T6" i="5"/>
  <c r="T179" i="5"/>
  <c r="T196" i="5"/>
  <c r="T20" i="5"/>
  <c r="T94" i="5"/>
  <c r="T40" i="5"/>
  <c r="T176" i="5"/>
  <c r="T107" i="5"/>
  <c r="T134" i="5"/>
  <c r="T100" i="5"/>
  <c r="T139" i="5"/>
  <c r="T207" i="5"/>
  <c r="T215" i="5"/>
  <c r="T203" i="5"/>
  <c r="T182" i="5"/>
  <c r="T13" i="5"/>
  <c r="T109" i="5"/>
  <c r="T87" i="5"/>
  <c r="T118" i="5"/>
  <c r="T169" i="5"/>
  <c r="T124" i="5"/>
  <c r="T38" i="5"/>
  <c r="T212" i="5"/>
  <c r="T177" i="5"/>
  <c r="T12" i="5"/>
  <c r="T168" i="5"/>
  <c r="T54" i="5"/>
  <c r="T151" i="5"/>
  <c r="T216" i="5"/>
  <c r="T148" i="5"/>
  <c r="T86" i="5"/>
  <c r="T33" i="5"/>
  <c r="T59" i="5"/>
  <c r="T145" i="5"/>
  <c r="T90" i="5"/>
  <c r="T129" i="5"/>
  <c r="T117" i="5"/>
  <c r="T153" i="5"/>
  <c r="T194" i="5"/>
  <c r="T60" i="5"/>
  <c r="T157" i="5"/>
  <c r="T205" i="5"/>
  <c r="T174" i="5"/>
  <c r="T32" i="5"/>
  <c r="T80" i="5"/>
  <c r="T58" i="5"/>
  <c r="T91" i="5"/>
  <c r="T16" i="5"/>
  <c r="T98" i="5"/>
  <c r="T26" i="5"/>
  <c r="T149" i="5"/>
  <c r="T150" i="5"/>
  <c r="T197" i="5"/>
  <c r="T55" i="5"/>
  <c r="T198" i="5"/>
  <c r="T112" i="5"/>
  <c r="T126" i="5"/>
  <c r="T184" i="5"/>
  <c r="T183" i="5"/>
  <c r="T74" i="5"/>
  <c r="T164" i="5"/>
  <c r="T193" i="5"/>
  <c r="T24" i="5"/>
  <c r="T73" i="5"/>
  <c r="T202" i="5"/>
  <c r="T173" i="5"/>
  <c r="T96" i="5"/>
  <c r="T204" i="5"/>
  <c r="T48" i="5"/>
  <c r="T31" i="5"/>
  <c r="T166" i="5"/>
  <c r="T81" i="5"/>
  <c r="T152" i="5"/>
  <c r="T165" i="5"/>
  <c r="T128" i="5"/>
  <c r="T161" i="5"/>
  <c r="T217" i="5"/>
  <c r="T78" i="5"/>
  <c r="T162" i="5"/>
  <c r="T170" i="5"/>
  <c r="T113" i="5"/>
  <c r="T75" i="5"/>
  <c r="T132" i="5"/>
  <c r="T7" i="5"/>
  <c r="T135" i="5"/>
  <c r="T167" i="5"/>
  <c r="T30" i="5"/>
  <c r="T43" i="5"/>
  <c r="T208" i="5"/>
  <c r="T192" i="5"/>
  <c r="T190" i="5"/>
  <c r="T154" i="5"/>
  <c r="T106" i="5"/>
  <c r="T127" i="5"/>
  <c r="T83" i="5"/>
  <c r="T163" i="5"/>
  <c r="T66" i="5"/>
  <c r="T95" i="5"/>
  <c r="T76" i="5"/>
  <c r="T42" i="5"/>
  <c r="T214" i="5"/>
  <c r="T111" i="5"/>
  <c r="T114" i="5"/>
  <c r="T218" i="5"/>
  <c r="T29" i="5"/>
  <c r="T144" i="5"/>
  <c r="T27" i="5"/>
  <c r="T44" i="5"/>
  <c r="T200" i="5"/>
  <c r="T97" i="5"/>
  <c r="T37" i="5"/>
  <c r="T201" i="5"/>
  <c r="T10" i="5"/>
  <c r="T206" i="5"/>
  <c r="T17" i="5"/>
  <c r="T15" i="5"/>
  <c r="T64" i="5"/>
  <c r="T146" i="5"/>
  <c r="T187" i="5"/>
  <c r="T46" i="5"/>
  <c r="T18" i="5"/>
  <c r="T189" i="5"/>
  <c r="T41" i="5"/>
  <c r="T138" i="5"/>
  <c r="T93" i="5"/>
  <c r="T35" i="5"/>
  <c r="T89" i="5"/>
  <c r="T77" i="5"/>
  <c r="T65" i="5"/>
  <c r="T122" i="5"/>
  <c r="T67" i="5"/>
  <c r="T70" i="5"/>
  <c r="T84" i="5"/>
  <c r="T220" i="5"/>
  <c r="T2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<sst xmlns="http://schemas.openxmlformats.org/spreadsheetml/2006/main" count="24323" uniqueCount="15842">
  <si>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</si>
  <si>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</si>
  <si>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</si>
  <si>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</si>
  <si>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</si>
  <si>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</si>
  <si>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</si>
  <si>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</si>
  <si>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</si>
  <si>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</si>
  <si>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</si>
  <si>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</si>
  <si>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</si>
  <si>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</si>
  <si>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</si>
  <si>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</si>
  <si>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</si>
  <si>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</si>
  <si>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</si>
  <si>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</si>
  <si>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</si>
  <si>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</si>
  <si>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</si>
  <si>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</si>
  <si>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</si>
  <si>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</si>
  <si>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</si>
  <si>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</si>
  <si>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</si>
  <si>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</si>
  <si>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</si>
  <si>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</si>
  <si>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</si>
  <si>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</si>
  <si>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</si>
  <si>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</si>
  <si>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</si>
  <si>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</si>
  <si>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</si>
  <si>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</si>
  <si>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</si>
  <si>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</si>
  <si>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</si>
  <si>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</si>
  <si>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</si>
  <si>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</si>
  <si>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</si>
  <si>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</si>
  <si>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</si>
  <si>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</si>
  <si>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</si>
  <si>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</si>
  <si>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</si>
  <si>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</si>
  <si>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</si>
  <si>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</si>
  <si>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</si>
  <si>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</si>
  <si>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</si>
  <si>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</si>
  <si>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</si>
  <si>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</si>
  <si>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</si>
  <si>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</si>
  <si>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</si>
  <si>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</si>
  <si>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</si>
  <si>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</si>
  <si>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</si>
  <si>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</si>
  <si>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</si>
  <si>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</si>
  <si>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</si>
  <si>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</si>
  <si>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</si>
  <si>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</si>
  <si>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</si>
  <si>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</si>
  <si>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</si>
  <si>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</si>
  <si>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</si>
  <si>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</si>
  <si>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</si>
  <si>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</si>
  <si>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</si>
  <si>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</si>
  <si>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</si>
  <si>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</si>
  <si>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</si>
  <si>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</si>
  <si>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</si>
  <si>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</si>
  <si>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</si>
  <si>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</si>
  <si>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</si>
  <si>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</si>
  <si>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</si>
  <si>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</si>
  <si>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</si>
  <si>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</si>
  <si>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</si>
  <si>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</si>
  <si>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</si>
  <si>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</si>
  <si>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</si>
  <si>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</si>
  <si>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</si>
  <si>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</si>
  <si>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</si>
  <si>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</si>
  <si>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</si>
  <si>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</si>
  <si>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</si>
  <si>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</si>
  <si>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</si>
  <si>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</si>
  <si>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</si>
  <si>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</si>
  <si>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</si>
  <si>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</si>
  <si>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</si>
  <si>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</si>
  <si>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</si>
  <si>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</si>
  <si>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</si>
  <si>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</si>
  <si>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</si>
  <si>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</si>
  <si>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</si>
  <si>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</si>
  <si>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</si>
  <si>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</si>
  <si>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</si>
  <si>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</si>
  <si>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</si>
  <si>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</si>
  <si>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</si>
  <si>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</si>
  <si>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</si>
  <si>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</si>
  <si>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</si>
  <si>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</si>
  <si>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</si>
  <si>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</si>
  <si>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</si>
  <si>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</si>
  <si>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</si>
  <si>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</si>
  <si>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</si>
  <si>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</si>
  <si>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</si>
  <si>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</si>
  <si>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</si>
  <si>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</si>
  <si>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</si>
  <si>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</si>
  <si>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</si>
  <si>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</si>
  <si>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</si>
  <si>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</si>
  <si>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</si>
  <si>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</si>
  <si>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</si>
  <si>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</si>
  <si>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</si>
  <si>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</si>
  <si>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</si>
  <si>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</si>
  <si>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</si>
  <si>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</si>
  <si>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</si>
  <si>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</si>
  <si>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</si>
  <si>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</si>
  <si>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</si>
  <si>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</si>
  <si>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</si>
  <si>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</si>
  <si>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</si>
  <si>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</si>
  <si>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</si>
  <si>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</si>
  <si>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</si>
  <si>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</si>
  <si>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</si>
  <si>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</si>
  <si>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</si>
  <si>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</si>
  <si>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</si>
  <si>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</si>
  <si>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</si>
  <si>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</si>
  <si>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</si>
  <si>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</si>
  <si>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</si>
  <si>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</si>
  <si>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</si>
  <si>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</si>
  <si>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</si>
  <si>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</si>
  <si>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</si>
  <si>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</si>
  <si>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</si>
  <si>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</si>
  <si>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</si>
  <si>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</si>
  <si>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</si>
  <si>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</si>
  <si>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</si>
  <si>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</si>
  <si>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</si>
  <si>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</si>
  <si>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</si>
  <si>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</si>
  <si>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</si>
  <si>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</si>
  <si>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</si>
  <si>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</si>
  <si>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</si>
  <si>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</si>
  <si>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</si>
  <si>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</si>
  <si>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</si>
  <si>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</si>
  <si>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</si>
  <si>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</si>
  <si>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</si>
  <si>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</si>
  <si>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</si>
  <si>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</si>
  <si>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</si>
  <si>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</si>
  <si>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</si>
  <si>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</si>
  <si>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</si>
  <si>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</si>
  <si>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</si>
  <si>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</si>
  <si>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</si>
  <si>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</si>
  <si>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</si>
  <si>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</si>
  <si>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</si>
  <si>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</si>
  <si>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</si>
  <si>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</si>
  <si>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</si>
  <si>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</si>
  <si>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</si>
  <si>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</si>
  <si>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</si>
  <si>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</si>
  <si>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</si>
  <si>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</si>
  <si>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</si>
  <si>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</si>
  <si>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</si>
  <si>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</si>
  <si>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</si>
  <si>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</si>
  <si>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</si>
  <si>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</si>
  <si>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</si>
  <si>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</si>
  <si>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</si>
  <si>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</si>
  <si>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</si>
  <si>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</si>
  <si>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</si>
  <si>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</si>
  <si>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</si>
  <si>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</si>
  <si>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</si>
  <si>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</si>
  <si>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</si>
  <si>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</si>
  <si>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</si>
  <si>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</si>
  <si>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</si>
  <si>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</si>
  <si>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</si>
  <si>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</si>
  <si>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</si>
  <si>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</si>
  <si>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</si>
  <si>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</si>
  <si>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</si>
  <si>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</si>
  <si>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</si>
  <si>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</si>
  <si>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</si>
  <si>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</si>
  <si>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</si>
  <si>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</si>
  <si>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</si>
  <si>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</si>
  <si>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</si>
  <si>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</si>
  <si>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</si>
  <si>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</si>
  <si>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</si>
  <si>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</si>
  <si>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</si>
  <si>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</si>
  <si>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</si>
  <si>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</si>
  <si>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</si>
  <si>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</si>
  <si>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</si>
  <si>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</si>
  <si>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</si>
  <si>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</si>
  <si>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</si>
  <si>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</si>
  <si>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</si>
  <si>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</si>
  <si>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</si>
  <si>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</si>
  <si>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</si>
  <si>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</si>
  <si>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</si>
  <si>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</si>
  <si>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</si>
  <si>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</si>
  <si>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</si>
  <si>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</si>
  <si>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</si>
  <si>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</si>
  <si>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</si>
  <si>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</si>
  <si>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</si>
  <si>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</si>
  <si>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</si>
  <si>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</si>
  <si>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</si>
  <si>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</si>
  <si>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</si>
  <si>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</si>
  <si>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</si>
  <si>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</si>
  <si>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</si>
  <si>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</si>
  <si>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</si>
  <si>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</si>
  <si>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</si>
  <si>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</si>
  <si>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</si>
  <si>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</si>
  <si>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</si>
  <si>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</si>
  <si>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</si>
  <si>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</si>
  <si>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</si>
  <si>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</si>
  <si>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</si>
  <si>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</si>
  <si>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</si>
  <si>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</si>
  <si>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</si>
  <si>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</si>
  <si>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</si>
  <si>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</si>
  <si>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</si>
  <si>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</si>
  <si>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</si>
  <si>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</si>
  <si>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</si>
  <si>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</si>
  <si>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</si>
  <si>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</si>
  <si>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</si>
  <si>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</si>
  <si>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</si>
  <si>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</si>
  <si>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</si>
  <si>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</si>
  <si>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</si>
  <si>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</si>
  <si>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</si>
  <si>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</si>
  <si>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</si>
  <si>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</si>
  <si>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</si>
  <si>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</si>
  <si>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</si>
  <si>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</si>
  <si>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</si>
  <si>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</si>
  <si>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</si>
  <si>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</si>
  <si>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</si>
  <si>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</si>
  <si>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</si>
  <si>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</si>
  <si>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</si>
  <si>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</si>
  <si>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</si>
  <si>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</si>
  <si>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</si>
  <si>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</si>
  <si>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</si>
  <si>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</si>
  <si>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</si>
  <si>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</si>
  <si>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</si>
  <si>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</si>
  <si>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</si>
  <si>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</si>
  <si>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</si>
  <si>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</si>
  <si>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</si>
  <si>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</si>
  <si>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</si>
  <si>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</si>
  <si>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</si>
  <si>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</si>
  <si>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</si>
  <si>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</si>
  <si>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</si>
  <si>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</si>
  <si>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</si>
  <si>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</si>
  <si>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</si>
  <si>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</si>
  <si>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</si>
  <si>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</si>
  <si>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</si>
  <si>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</si>
  <si>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</si>
  <si>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</si>
  <si>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</si>
  <si>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</si>
  <si>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</si>
  <si>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</si>
  <si>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</si>
  <si>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</si>
  <si>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</si>
  <si>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</si>
  <si>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</si>
  <si>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</si>
  <si>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</si>
  <si>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</si>
  <si>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</si>
  <si>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</si>
  <si>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</si>
  <si>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</si>
  <si>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</si>
  <si>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</si>
  <si>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</si>
  <si>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</si>
  <si>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</si>
  <si>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</si>
  <si>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</si>
  <si>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</si>
  <si>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</si>
  <si>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</si>
  <si>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</si>
  <si>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</si>
  <si>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</si>
  <si>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</si>
  <si>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</si>
  <si>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</si>
  <si>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</si>
  <si>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</si>
  <si>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</si>
  <si>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</si>
  <si>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</si>
  <si>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</si>
  <si>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</si>
  <si>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</si>
  <si>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</si>
  <si>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</si>
  <si>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</si>
  <si>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</si>
  <si>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</si>
  <si>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</si>
  <si>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</si>
  <si>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</si>
  <si>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</si>
  <si>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</si>
  <si>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</si>
  <si>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</si>
  <si>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</si>
  <si>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</si>
  <si>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</si>
  <si>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</si>
  <si>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</si>
  <si>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</si>
  <si>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</si>
  <si>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</si>
  <si>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</si>
  <si>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</si>
  <si>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</si>
  <si>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</si>
  <si>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</si>
  <si>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</si>
  <si>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</si>
  <si>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</si>
  <si>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</si>
  <si>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</si>
  <si>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</si>
  <si>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</si>
  <si>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</si>
  <si>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</si>
  <si>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</si>
  <si>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</si>
  <si>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</si>
  <si>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</si>
  <si>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</si>
  <si>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</si>
  <si>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</si>
  <si>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</si>
  <si>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</si>
  <si>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</si>
  <si>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</si>
  <si>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</si>
  <si>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</si>
  <si>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</si>
  <si>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</si>
  <si>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</si>
  <si>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</si>
  <si>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</si>
  <si>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</si>
  <si>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</si>
  <si>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</si>
  <si>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</si>
  <si>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</si>
  <si>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</si>
  <si>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</si>
  <si>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</si>
  <si>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</si>
  <si>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</si>
  <si>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</si>
  <si>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</si>
  <si>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</si>
  <si>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</si>
  <si>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</si>
  <si>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</si>
  <si>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</si>
  <si>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</si>
  <si>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</si>
  <si>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</si>
  <si>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</si>
  <si>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</si>
  <si>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</si>
  <si>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</si>
  <si>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</si>
  <si>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</si>
  <si>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</si>
  <si>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</si>
  <si>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</si>
  <si>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</si>
  <si>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</si>
  <si>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</si>
  <si>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</si>
  <si>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</si>
  <si>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</si>
  <si>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</si>
  <si>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</si>
  <si>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</si>
  <si>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</si>
  <si>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</si>
  <si>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</si>
  <si>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</si>
  <si>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</si>
  <si>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</si>
  <si>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</si>
  <si>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</si>
  <si>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</si>
  <si>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</si>
  <si>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</si>
  <si>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</si>
  <si>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</si>
  <si>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</si>
  <si>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</si>
  <si>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</si>
  <si>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</si>
  <si>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</si>
  <si>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</si>
  <si>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</si>
  <si>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</si>
  <si>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</si>
  <si>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</si>
  <si>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</si>
  <si>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</si>
  <si>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</si>
  <si>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</si>
  <si>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</si>
  <si>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</si>
  <si>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</si>
  <si>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</si>
  <si>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</si>
  <si>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</si>
  <si>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</si>
  <si>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</si>
  <si>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</si>
  <si>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</si>
  <si>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</si>
  <si>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</si>
  <si>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</si>
  <si>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</si>
  <si>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</si>
  <si>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</si>
  <si>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</si>
  <si>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</si>
  <si>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</si>
  <si>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</si>
  <si>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</si>
  <si>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</si>
  <si>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</si>
  <si>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</si>
  <si>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</si>
  <si>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</si>
  <si>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</si>
  <si>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</si>
  <si>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</si>
  <si>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</si>
  <si>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</si>
  <si>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</si>
  <si>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</si>
  <si>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</si>
  <si>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</si>
  <si>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</si>
  <si>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</si>
  <si>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</si>
  <si>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</si>
  <si>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</si>
  <si>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</si>
  <si>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</si>
  <si>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</si>
  <si>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</si>
  <si>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</si>
  <si>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</si>
  <si>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</si>
  <si>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</si>
  <si>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</si>
  <si>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</si>
  <si>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</si>
  <si>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</si>
  <si>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</si>
  <si>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</si>
  <si>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</si>
  <si>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</si>
  <si>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</si>
  <si>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</si>
  <si>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</si>
  <si>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</si>
  <si>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</si>
  <si>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</si>
  <si>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</si>
  <si>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</si>
  <si>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</si>
  <si>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</si>
  <si>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</si>
  <si>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</si>
  <si>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</si>
  <si>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</si>
  <si>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</si>
  <si>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</si>
  <si>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</si>
  <si>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</si>
  <si>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</si>
  <si>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</si>
  <si>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</si>
  <si>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</si>
  <si>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</si>
  <si>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</si>
  <si>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</si>
  <si>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</si>
  <si>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</si>
  <si>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</si>
  <si>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</si>
  <si>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</si>
  <si>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</si>
  <si>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</si>
  <si>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</si>
  <si>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</si>
  <si>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</si>
  <si>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</si>
  <si>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</si>
  <si>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</si>
  <si>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</si>
  <si>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</si>
  <si>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</si>
  <si>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</si>
  <si>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</si>
  <si>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</si>
  <si>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</si>
  <si>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</si>
  <si>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</si>
  <si>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</si>
  <si>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</si>
  <si>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</si>
  <si>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</si>
  <si>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</si>
  <si>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</si>
  <si>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</si>
  <si>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</si>
  <si>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</si>
  <si>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</si>
  <si>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</si>
  <si>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</si>
  <si>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</si>
  <si>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</si>
  <si>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</si>
  <si>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</si>
  <si>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</si>
  <si>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</si>
  <si>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</si>
  <si>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</si>
  <si>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</si>
  <si>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</si>
  <si>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</si>
  <si>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</si>
  <si>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</si>
  <si>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</si>
  <si>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</si>
  <si>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</si>
  <si>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</si>
  <si>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</si>
  <si>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</si>
  <si>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</si>
  <si>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</si>
  <si>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</si>
  <si>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</si>
  <si>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</si>
  <si>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</si>
  <si>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</si>
  <si>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</si>
  <si>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</si>
  <si>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</si>
  <si>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</si>
  <si>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</si>
  <si>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</si>
  <si>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</si>
  <si>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</si>
  <si>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</si>
  <si>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</si>
  <si>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</si>
  <si>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</si>
  <si>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</si>
  <si>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</si>
  <si>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</si>
  <si>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</si>
  <si>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</si>
  <si>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</si>
  <si>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</si>
  <si>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</si>
  <si>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</si>
  <si>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</si>
  <si>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</si>
  <si>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</si>
  <si>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</si>
  <si>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</si>
  <si>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</si>
  <si>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</si>
  <si>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</si>
  <si>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</si>
  <si>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</si>
  <si>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</si>
  <si>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</si>
  <si>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</si>
  <si>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</si>
  <si>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</si>
  <si>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</si>
  <si>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</si>
  <si>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</si>
  <si>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</si>
  <si>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</si>
  <si>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</si>
  <si>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</si>
  <si>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</si>
  <si>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</si>
  <si>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</si>
  <si>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</si>
  <si>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</si>
  <si>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</si>
  <si>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</si>
  <si>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</si>
  <si>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</si>
  <si>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</si>
  <si>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</si>
  <si>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</si>
  <si>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</si>
  <si>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</si>
  <si>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</si>
  <si>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</si>
  <si>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</si>
  <si>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</si>
  <si>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</si>
  <si>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</si>
  <si>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</si>
  <si>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</si>
  <si>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</si>
  <si>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</si>
  <si>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</si>
  <si>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</si>
  <si>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</si>
  <si>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</si>
  <si>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</si>
  <si>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</si>
  <si>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</si>
  <si>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</si>
  <si>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</si>
  <si>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</si>
  <si>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</si>
  <si>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</si>
  <si>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</si>
  <si>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</si>
  <si>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</si>
  <si>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</si>
  <si>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</si>
  <si>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</si>
  <si>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</si>
  <si>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</si>
  <si>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</si>
  <si>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</si>
  <si>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</si>
  <si>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</si>
  <si>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</si>
  <si>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</si>
  <si>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</si>
  <si>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</si>
  <si>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</si>
  <si>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</si>
  <si>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</si>
  <si>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</si>
  <si>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</si>
  <si>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</si>
  <si>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</si>
  <si>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</si>
  <si>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</si>
  <si>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</si>
  <si>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</si>
  <si>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</si>
  <si>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</si>
  <si>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</si>
  <si>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</si>
  <si>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</si>
  <si>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</si>
  <si>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</si>
  <si>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</si>
  <si>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</si>
  <si>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</si>
  <si>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</si>
  <si>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</si>
  <si>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</si>
  <si>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</si>
  <si>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</si>
  <si>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</si>
  <si>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</si>
  <si>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</si>
  <si>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</si>
  <si>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</si>
  <si>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</si>
  <si>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</si>
  <si>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</si>
  <si>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</si>
  <si>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</si>
  <si>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</si>
  <si>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</si>
  <si>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</si>
  <si>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</si>
  <si>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</si>
  <si>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</si>
  <si>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</si>
  <si>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</si>
  <si>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</si>
  <si>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</si>
  <si>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</si>
  <si>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</si>
  <si>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</si>
  <si>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</si>
  <si>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</si>
  <si>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</si>
  <si>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</si>
  <si>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</si>
  <si>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</si>
  <si>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</si>
  <si>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</si>
  <si>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</si>
  <si>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</si>
  <si>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</si>
  <si>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</si>
  <si>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</si>
  <si>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</si>
  <si>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</si>
  <si>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</si>
  <si>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</si>
  <si>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</si>
  <si>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</si>
  <si>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</si>
  <si>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</si>
  <si>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</si>
  <si>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</si>
  <si>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</si>
  <si>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</si>
  <si>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</si>
  <si>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</si>
  <si>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</si>
  <si>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</si>
  <si>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</si>
  <si>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</si>
  <si>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</si>
  <si>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</si>
  <si>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</si>
  <si>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</si>
  <si>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</si>
  <si>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</si>
  <si>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</si>
  <si>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</si>
  <si>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</si>
  <si>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</si>
  <si>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</si>
  <si>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</si>
  <si>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</si>
  <si>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</si>
  <si>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</si>
  <si>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</si>
  <si>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</si>
  <si>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</si>
  <si>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</si>
  <si>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</si>
  <si>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</si>
  <si>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</si>
  <si>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</si>
  <si>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</si>
  <si>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</si>
  <si>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</si>
  <si>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</si>
  <si>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</si>
  <si>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</si>
  <si>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</si>
  <si>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</si>
  <si>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</si>
  <si>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</si>
  <si>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</si>
  <si>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</si>
  <si>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</si>
  <si>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</si>
  <si>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</si>
  <si>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</si>
  <si>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</si>
  <si>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</si>
  <si>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</si>
  <si>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</si>
  <si>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</si>
  <si>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</si>
  <si>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</si>
  <si>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</si>
  <si>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</si>
  <si>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</si>
  <si>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</si>
  <si>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</si>
  <si>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</si>
  <si>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</si>
  <si>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</si>
  <si>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</si>
  <si>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</si>
  <si>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</si>
  <si>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</si>
  <si>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</si>
  <si>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</si>
  <si>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</si>
  <si>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</si>
  <si>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</si>
  <si>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</si>
  <si>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</si>
  <si>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</si>
  <si>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</si>
  <si>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</si>
  <si>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</si>
  <si>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</si>
  <si>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</si>
  <si>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</si>
  <si>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</si>
  <si>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</si>
  <si>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</si>
  <si>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</si>
  <si>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</si>
  <si>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</si>
  <si>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</si>
  <si>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</si>
  <si>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</si>
  <si>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</si>
  <si>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</si>
  <si>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</si>
  <si>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</si>
  <si>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</si>
  <si>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</si>
  <si>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</si>
  <si>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</si>
  <si>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</si>
  <si>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</si>
  <si>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</si>
  <si>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</si>
  <si>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</si>
  <si>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</si>
  <si>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</si>
  <si>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</si>
  <si>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</si>
  <si>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</si>
  <si>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</si>
  <si>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</si>
  <si>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</si>
  <si>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</si>
  <si>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</si>
  <si>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</si>
  <si>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</si>
  <si>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</si>
  <si>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</si>
  <si>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</si>
  <si>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</si>
  <si>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</si>
  <si>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</si>
  <si>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</si>
  <si>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</si>
  <si>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</si>
  <si>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</si>
  <si>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</si>
  <si>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</si>
  <si>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</si>
  <si>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</si>
  <si>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</si>
  <si>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</si>
  <si>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</si>
  <si>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</si>
  <si>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</si>
  <si>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</si>
  <si>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</si>
  <si>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</si>
  <si>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</si>
  <si>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</si>
  <si>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</si>
  <si>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</si>
  <si>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</si>
  <si>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</si>
  <si>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</si>
  <si>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</si>
  <si>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</si>
  <si>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</si>
  <si>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</si>
  <si>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</si>
  <si>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</si>
  <si>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</si>
  <si>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</si>
  <si>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</si>
  <si>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</si>
  <si>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</si>
  <si>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</si>
  <si>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</si>
  <si>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</si>
  <si>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</si>
  <si>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</si>
  <si>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</si>
  <si>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</si>
  <si>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</si>
  <si>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</si>
  <si>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</si>
  <si>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</si>
  <si>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</si>
  <si>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</si>
  <si>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</si>
  <si>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</si>
  <si>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</si>
  <si>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</si>
  <si>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</si>
  <si>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</si>
  <si>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</si>
  <si>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</si>
  <si>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</si>
  <si>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</si>
  <si>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</si>
  <si>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</si>
  <si>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</si>
  <si>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</si>
  <si>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</si>
  <si>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</si>
  <si>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</si>
  <si>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</si>
  <si>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</si>
  <si>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</si>
  <si>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</si>
  <si>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</si>
  <si>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</si>
  <si>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</si>
  <si>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</si>
  <si>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</si>
  <si>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</si>
  <si>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</si>
  <si>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</si>
  <si>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</si>
  <si>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</si>
  <si>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</si>
  <si>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</si>
  <si>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</si>
  <si>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</si>
  <si>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</si>
  <si>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</si>
  <si>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</si>
  <si>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</si>
  <si>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</si>
  <si>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</si>
  <si>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</si>
  <si>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</si>
  <si>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</si>
  <si>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</si>
  <si>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</si>
  <si>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</si>
  <si>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</si>
  <si>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</si>
  <si>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</si>
  <si>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</si>
  <si>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</si>
  <si>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</si>
  <si>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</si>
  <si>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</si>
  <si>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</si>
  <si>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</si>
  <si>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</si>
  <si>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</si>
  <si>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</si>
  <si>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</si>
  <si>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</si>
  <si>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</si>
  <si>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</si>
  <si>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</si>
  <si>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</si>
  <si>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</si>
  <si>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</si>
  <si>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</si>
  <si>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</si>
  <si>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</si>
  <si>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</si>
  <si>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</si>
  <si>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</si>
  <si>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</si>
  <si>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</si>
  <si>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</si>
  <si>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</si>
  <si>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</si>
  <si>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</si>
  <si>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</si>
  <si>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</si>
  <si>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</si>
  <si>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</si>
  <si>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</si>
  <si>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</si>
  <si>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</si>
  <si>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</si>
  <si>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</si>
  <si>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</si>
  <si>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</si>
  <si>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</si>
  <si>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</si>
  <si>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</si>
  <si>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</si>
  <si>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</si>
  <si>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</si>
  <si>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</si>
  <si>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</si>
  <si>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</si>
  <si>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</si>
  <si>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</si>
  <si>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</si>
  <si>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</si>
  <si>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</si>
  <si>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</si>
  <si>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</si>
  <si>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</si>
  <si>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</si>
  <si>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</si>
  <si>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</si>
  <si>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</si>
  <si>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</si>
  <si>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</si>
  <si>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</si>
  <si>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</si>
  <si>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</si>
  <si>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</si>
  <si>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</si>
  <si>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</si>
  <si>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</si>
  <si>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</si>
  <si>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</si>
  <si>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</si>
  <si>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</si>
  <si>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</si>
  <si>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</si>
  <si>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</si>
  <si>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</si>
  <si>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</si>
  <si>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</si>
  <si>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</si>
  <si>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</si>
  <si>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</si>
  <si>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</si>
  <si>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</si>
  <si>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</si>
  <si>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</si>
  <si>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</si>
  <si>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</si>
  <si>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</si>
  <si>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</si>
  <si>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</si>
  <si>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</si>
  <si>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</si>
  <si>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</si>
  <si>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</si>
  <si>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</si>
  <si>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</si>
  <si>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</si>
  <si>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</si>
  <si>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</si>
  <si>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</si>
  <si>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</si>
  <si>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</si>
  <si>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</si>
  <si>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</si>
  <si>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</si>
  <si>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</si>
  <si>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</si>
  <si>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</si>
  <si>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</si>
  <si>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</si>
  <si>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</si>
  <si>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</si>
  <si>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</si>
  <si>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</si>
  <si>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</si>
  <si>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</si>
  <si>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</si>
  <si>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</si>
  <si>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</si>
  <si>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</si>
  <si>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</si>
  <si>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</si>
  <si>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</si>
  <si>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</si>
  <si>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</si>
  <si>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</si>
  <si>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</si>
  <si>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</si>
  <si>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</si>
  <si>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</si>
  <si>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</si>
  <si>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</si>
  <si>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</si>
  <si>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</si>
  <si>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</si>
  <si>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</si>
  <si>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</si>
  <si>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</si>
  <si>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</si>
  <si>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</si>
  <si>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</si>
  <si>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</si>
  <si>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</si>
  <si>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</si>
  <si>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</si>
  <si>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</si>
  <si>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</si>
  <si>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</si>
  <si>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</si>
  <si>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</si>
  <si>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</si>
  <si>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</si>
  <si>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</si>
  <si>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</si>
  <si>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</si>
  <si>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</si>
  <si>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</si>
  <si>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</si>
  <si>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</si>
  <si>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</si>
  <si>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</si>
  <si>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</si>
  <si>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</si>
  <si>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</si>
  <si>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</si>
  <si>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</si>
  <si>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</si>
  <si>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</si>
  <si>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</si>
  <si>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</si>
  <si>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</si>
  <si>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</si>
  <si>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</si>
  <si>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</si>
  <si>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</si>
  <si>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</si>
  <si>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</si>
  <si>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</si>
  <si>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</si>
  <si>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</si>
  <si>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</si>
  <si>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</si>
  <si>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</si>
  <si>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</si>
  <si>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</si>
  <si>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</si>
  <si>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</si>
  <si>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</si>
  <si>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</si>
  <si>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</si>
  <si>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</si>
  <si>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</si>
  <si>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</si>
  <si>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</si>
  <si>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</si>
  <si>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</si>
  <si>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</si>
  <si>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</si>
  <si>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</si>
  <si>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</si>
  <si>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</si>
  <si>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</si>
  <si>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</si>
  <si>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</si>
  <si>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</si>
  <si>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</si>
  <si>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</si>
  <si>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</si>
  <si>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</si>
  <si>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</si>
  <si>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</si>
  <si>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</si>
  <si>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</si>
  <si>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</si>
  <si>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</si>
  <si>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</si>
  <si>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</si>
  <si>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</si>
  <si>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</si>
  <si>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</si>
  <si>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</si>
  <si>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</si>
  <si>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</si>
  <si>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</si>
  <si>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</si>
  <si>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</si>
  <si>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</si>
  <si>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</si>
  <si>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</si>
  <si>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</si>
  <si>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</si>
  <si>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</si>
  <si>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</si>
  <si>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</si>
  <si>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</si>
  <si>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</si>
  <si>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</si>
  <si>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</si>
  <si>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</si>
  <si>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</si>
  <si>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</si>
  <si>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</si>
  <si>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</si>
  <si>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</si>
  <si>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</si>
  <si>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</si>
  <si>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</si>
  <si>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</si>
  <si>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</si>
  <si>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</si>
  <si>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</si>
  <si>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</si>
  <si>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</si>
  <si>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</si>
  <si>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</si>
  <si>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</si>
  <si>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</si>
  <si>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</si>
  <si>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</si>
  <si>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</si>
  <si>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</si>
  <si>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</si>
  <si>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</si>
  <si>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</si>
  <si>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</si>
  <si>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</si>
  <si>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</si>
  <si>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</si>
  <si>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</si>
  <si>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</si>
  <si>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</si>
  <si>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</si>
  <si>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</si>
  <si>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</si>
  <si>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</si>
  <si>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</si>
  <si>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</si>
  <si>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</si>
  <si>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</si>
  <si>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</si>
  <si>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</si>
  <si>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</si>
  <si>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</si>
  <si>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</si>
  <si>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</si>
  <si>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</si>
  <si>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</si>
  <si>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</si>
  <si>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</si>
  <si>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</si>
  <si>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</si>
  <si>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</si>
  <si>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</si>
  <si>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</si>
  <si>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</si>
  <si>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</si>
  <si>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</si>
  <si>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</si>
  <si>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</si>
  <si>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</si>
  <si>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</si>
  <si>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</si>
  <si>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</si>
  <si>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</si>
  <si>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</si>
  <si>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</si>
  <si>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</si>
  <si>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</si>
  <si>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</si>
  <si>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</si>
  <si>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</si>
  <si>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</si>
  <si>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</si>
  <si>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</si>
  <si>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</si>
  <si>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</si>
  <si>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</si>
  <si>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</si>
  <si>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</si>
  <si>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</si>
  <si>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</si>
  <si>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</si>
  <si>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</si>
  <si>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</si>
  <si>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</si>
  <si>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</si>
  <si>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</si>
  <si>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</si>
  <si>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</si>
  <si>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</si>
  <si>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</si>
  <si>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</si>
  <si>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</si>
  <si>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</si>
  <si>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</si>
  <si>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</si>
  <si>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</si>
  <si>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</si>
  <si>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</si>
  <si>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</si>
  <si>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</si>
  <si>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</si>
  <si>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</si>
  <si>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</si>
  <si>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</si>
  <si>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</si>
  <si>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</si>
  <si>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</si>
  <si>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</si>
  <si>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</si>
  <si>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</si>
  <si>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</si>
  <si>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</si>
  <si>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</si>
  <si>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</si>
  <si>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</si>
  <si>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</si>
  <si>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</si>
  <si>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</si>
  <si>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</si>
  <si>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</si>
  <si>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</si>
  <si>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</si>
  <si>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</si>
  <si>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</si>
  <si>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</si>
  <si>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</si>
  <si>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</si>
  <si>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</si>
  <si>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</si>
  <si>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</si>
  <si>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</si>
  <si>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</si>
  <si>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</si>
  <si>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</si>
  <si>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</si>
  <si>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</si>
  <si>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</si>
  <si>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</si>
  <si>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</si>
  <si>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</si>
  <si>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</si>
  <si>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</si>
  <si>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</si>
  <si>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</si>
  <si>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</si>
  <si>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</si>
  <si>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</si>
  <si>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</si>
  <si>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</si>
  <si>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</si>
  <si>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</si>
  <si>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</si>
  <si>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</si>
  <si>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</si>
  <si>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</si>
  <si>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</si>
  <si>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</si>
  <si>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</si>
  <si>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</si>
  <si>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</si>
  <si>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</si>
  <si>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</si>
  <si>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</si>
  <si>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</si>
  <si>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</si>
  <si>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</si>
  <si>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</si>
  <si>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</si>
  <si>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</si>
  <si>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</si>
  <si>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</si>
  <si>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</si>
  <si>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</si>
  <si>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</si>
  <si>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</si>
  <si>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</si>
  <si>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</si>
  <si>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</si>
  <si>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</si>
  <si>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</si>
  <si>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</si>
  <si>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</si>
  <si>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</si>
  <si>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</si>
  <si>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</si>
  <si>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</si>
  <si>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</si>
  <si>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</si>
  <si>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</si>
  <si>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</si>
  <si>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</si>
  <si>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</si>
  <si>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</si>
  <si>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</si>
  <si>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</si>
  <si>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</si>
  <si>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</si>
  <si>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</si>
  <si>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</si>
  <si>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</si>
  <si>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</si>
  <si>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</si>
  <si>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</si>
  <si>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</si>
  <si>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</si>
  <si>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</si>
  <si>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</si>
  <si>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</si>
  <si>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</si>
  <si>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</si>
  <si>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</si>
  <si>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</si>
  <si>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</si>
  <si>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</si>
  <si>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</si>
  <si>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</si>
  <si>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</si>
  <si>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</si>
  <si>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</si>
  <si>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</si>
  <si>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</si>
  <si>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</si>
  <si>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</si>
  <si>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</si>
  <si>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</si>
  <si>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</si>
  <si>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</si>
  <si>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</si>
  <si>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</si>
  <si>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</si>
  <si>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</si>
  <si>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</si>
  <si>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</si>
  <si>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</si>
  <si>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</si>
  <si>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</si>
  <si>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</si>
  <si>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</si>
  <si>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</si>
  <si>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</si>
  <si>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</si>
  <si>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</si>
  <si>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</si>
  <si>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</si>
  <si>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</si>
  <si>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</si>
  <si>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</si>
  <si>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</si>
  <si>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</si>
  <si>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</si>
  <si>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</si>
  <si>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</si>
  <si>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</si>
  <si>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</si>
  <si>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</si>
  <si>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</si>
  <si>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</si>
  <si>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</si>
  <si>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</si>
  <si>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</si>
  <si>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</si>
  <si>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</si>
  <si>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</si>
  <si>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</si>
  <si>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</si>
  <si>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</si>
  <si>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</si>
  <si>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</si>
  <si>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</si>
  <si>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</si>
  <si>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</si>
  <si>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</si>
  <si>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</si>
  <si>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</si>
  <si>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</si>
  <si>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</si>
  <si>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</si>
  <si>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</si>
  <si>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</si>
  <si>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</si>
  <si>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</si>
  <si>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</si>
  <si>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</si>
  <si>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</si>
  <si>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</si>
  <si>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</si>
  <si>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</si>
  <si>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</si>
  <si>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</si>
  <si>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</si>
  <si>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</si>
  <si>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</si>
  <si>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</si>
  <si>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</si>
  <si>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</si>
  <si>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</si>
  <si>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</si>
  <si>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</si>
  <si>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</si>
  <si>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</si>
  <si>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</si>
  <si>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</si>
  <si>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</si>
  <si>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</si>
  <si>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</si>
  <si>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</si>
  <si>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</si>
  <si>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</si>
  <si>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</si>
  <si>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</si>
  <si>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</si>
  <si>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</si>
  <si>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</si>
  <si>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</si>
  <si>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</si>
  <si>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</si>
  <si>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</si>
  <si>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</si>
  <si>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</si>
  <si>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</si>
  <si>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</si>
  <si>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</si>
  <si>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</si>
  <si>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</si>
  <si>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</si>
  <si>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</si>
  <si>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</si>
  <si>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</si>
  <si>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</si>
  <si>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</si>
  <si>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</si>
  <si>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</si>
  <si>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</si>
  <si>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</si>
  <si>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</si>
  <si>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</si>
  <si>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</si>
  <si>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</si>
  <si>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</si>
  <si>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</si>
  <si>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</si>
  <si>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</si>
  <si>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</si>
  <si>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</si>
  <si>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</si>
  <si>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</si>
  <si>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</si>
  <si>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</si>
  <si>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</si>
  <si>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</si>
  <si>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</si>
  <si>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</si>
  <si>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</si>
  <si>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</si>
  <si>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</si>
  <si>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</si>
  <si>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</si>
  <si>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</si>
  <si>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</si>
  <si>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</si>
  <si>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</si>
  <si>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</si>
  <si>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</si>
  <si>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</si>
  <si>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</si>
  <si>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</si>
  <si>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</si>
  <si>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</si>
  <si>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</si>
  <si>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</si>
  <si>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</si>
  <si>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</si>
  <si>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</si>
  <si>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</si>
  <si>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</si>
  <si>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</si>
  <si>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</si>
  <si>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</si>
  <si>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</si>
  <si>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</si>
  <si>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</si>
  <si>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</si>
  <si>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</si>
  <si>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</si>
  <si>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</si>
  <si>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</si>
  <si>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</si>
  <si>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</si>
  <si>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</si>
  <si>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</si>
  <si>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</si>
  <si>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</si>
  <si>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</si>
  <si>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</si>
  <si>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</si>
  <si>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</si>
  <si>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</si>
  <si>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</si>
  <si>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</si>
  <si>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</si>
  <si>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</si>
  <si>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</si>
  <si>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</si>
  <si>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</si>
  <si>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</si>
  <si>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</si>
  <si>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</si>
  <si>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</si>
  <si>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</si>
  <si>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</si>
  <si>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</si>
  <si>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</si>
  <si>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</si>
  <si>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</si>
  <si>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</si>
  <si>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</si>
  <si>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</si>
  <si>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</si>
  <si>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</si>
  <si>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</si>
  <si>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</si>
  <si>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</si>
  <si>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</si>
  <si>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</si>
  <si>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</si>
  <si>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</si>
  <si>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</si>
  <si>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</si>
  <si>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</si>
  <si>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</si>
  <si>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</si>
  <si>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</si>
  <si>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</si>
  <si>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</si>
  <si>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</si>
  <si>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</si>
  <si>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</si>
  <si>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</si>
  <si>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</si>
  <si>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</si>
  <si>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</si>
  <si>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</si>
  <si>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</si>
  <si>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</si>
  <si>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</si>
  <si>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</si>
  <si>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</si>
  <si>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</si>
  <si>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</si>
  <si>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</si>
  <si>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</si>
  <si>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</si>
  <si>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</si>
  <si>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</si>
  <si>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</si>
  <si>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</si>
  <si>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</si>
  <si>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</si>
  <si>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</si>
  <si>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</si>
  <si>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</si>
  <si>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</si>
  <si>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</si>
  <si>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</si>
  <si>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</si>
  <si>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</si>
  <si>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</si>
  <si>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</si>
  <si>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</si>
  <si>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</si>
  <si>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</si>
  <si>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</si>
  <si>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</si>
  <si>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</si>
  <si>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</si>
  <si>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</si>
  <si>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</si>
  <si>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</si>
  <si>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</si>
  <si>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</si>
  <si>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</si>
  <si>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</si>
  <si>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</si>
  <si>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</si>
  <si>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</si>
  <si>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</si>
  <si>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</si>
  <si>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</si>
  <si>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</si>
  <si>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</si>
  <si>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</si>
  <si>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</si>
  <si>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</si>
  <si>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</si>
  <si>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</si>
  <si>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</si>
  <si>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</si>
  <si>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</si>
  <si>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</si>
  <si>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</si>
  <si>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</si>
  <si>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</si>
  <si>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</si>
  <si>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</si>
  <si>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</si>
  <si>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</si>
  <si>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</si>
  <si>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</si>
  <si>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</si>
  <si>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</si>
  <si>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</si>
  <si>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</si>
  <si>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</si>
  <si>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</si>
  <si>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</si>
  <si>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</si>
  <si>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</si>
  <si>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</si>
  <si>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</si>
  <si>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</si>
  <si>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</si>
  <si>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</si>
  <si>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</si>
  <si>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</si>
  <si>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</si>
  <si>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</si>
  <si>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</si>
  <si>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</si>
  <si>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</si>
  <si>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</si>
  <si>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</si>
  <si>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</si>
  <si>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</si>
  <si>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</si>
  <si>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</si>
  <si>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</si>
  <si>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</si>
  <si>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</si>
  <si>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</si>
  <si>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</si>
  <si>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</si>
  <si>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</si>
  <si>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</si>
  <si>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</si>
  <si>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</si>
  <si>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</si>
  <si>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</si>
  <si>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</si>
  <si>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</si>
  <si>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</si>
  <si>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</si>
  <si>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</si>
  <si>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</si>
  <si>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</si>
  <si>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</si>
  <si>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</si>
  <si>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</si>
  <si>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</si>
  <si>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</si>
  <si>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</si>
  <si>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</si>
  <si>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</si>
  <si>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</si>
  <si>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</si>
  <si>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</si>
  <si>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</si>
  <si>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</si>
  <si>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</si>
  <si>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</si>
  <si>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</si>
  <si>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</si>
  <si>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</si>
  <si>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</si>
  <si>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</si>
  <si>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</si>
  <si>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</si>
  <si>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</si>
  <si>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</si>
  <si>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</si>
  <si>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</si>
  <si>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</si>
  <si>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</si>
  <si>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</si>
  <si>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</si>
  <si>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</si>
  <si>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</si>
  <si>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</si>
  <si>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</si>
  <si>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</si>
  <si>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</si>
  <si>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</si>
  <si>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</si>
  <si>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</si>
  <si>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</si>
  <si>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</si>
  <si>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</si>
  <si>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</si>
  <si>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</si>
  <si>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</si>
  <si>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</si>
  <si>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</si>
  <si>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</si>
  <si>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</si>
  <si>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</si>
  <si>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</si>
  <si>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</si>
  <si>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</si>
  <si>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</si>
  <si>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</si>
  <si>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</si>
  <si>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</si>
  <si>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</si>
  <si>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</si>
  <si>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</si>
  <si>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</si>
  <si>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</si>
  <si>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</si>
  <si>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</si>
  <si>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</si>
  <si>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</si>
  <si>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</si>
  <si>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</si>
  <si>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</si>
  <si>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</si>
  <si>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</si>
  <si>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</si>
  <si>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</si>
  <si>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</si>
  <si>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</si>
  <si>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</si>
  <si>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</si>
  <si>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</si>
  <si>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</si>
  <si>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</si>
  <si>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</si>
  <si>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</si>
  <si>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</si>
  <si>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</si>
  <si>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</si>
  <si>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</si>
  <si>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</si>
  <si>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</si>
  <si>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</si>
  <si>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</si>
  <si>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</si>
  <si>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</si>
  <si>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</si>
  <si>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</si>
  <si>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</si>
  <si>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</si>
  <si>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</si>
  <si>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</si>
  <si>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</si>
  <si>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</si>
  <si>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</si>
  <si>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</si>
  <si>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</si>
  <si>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</si>
  <si>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</si>
  <si>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</si>
  <si>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</si>
  <si>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</si>
  <si>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</si>
  <si>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</si>
  <si>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</si>
  <si>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</si>
  <si>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</si>
  <si>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</si>
  <si>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</si>
  <si>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</si>
  <si>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</si>
  <si>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</si>
  <si>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</si>
  <si>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</si>
  <si>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</si>
  <si>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</si>
  <si>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</si>
  <si>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</si>
  <si>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</si>
  <si>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</si>
  <si>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</si>
  <si>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</si>
  <si>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</si>
  <si>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</si>
  <si>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</si>
  <si>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</si>
  <si>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</si>
  <si>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</si>
  <si>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</si>
  <si>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</si>
  <si>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</si>
  <si>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</si>
  <si>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</si>
  <si>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</si>
  <si>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</si>
  <si>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</si>
  <si>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</si>
  <si>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</si>
  <si>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</si>
  <si>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</si>
  <si>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</si>
  <si>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</si>
  <si>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</si>
  <si>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</si>
  <si>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</si>
  <si>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</si>
  <si>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</si>
  <si>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</si>
  <si>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</si>
  <si>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</si>
  <si>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</si>
  <si>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</si>
  <si>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</si>
  <si>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</si>
  <si>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</si>
  <si>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</si>
  <si>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</si>
  <si>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</si>
  <si>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</si>
  <si>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</si>
  <si>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</si>
  <si>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</si>
  <si>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</si>
  <si>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</si>
  <si>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</si>
  <si>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</si>
  <si>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</si>
  <si>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</si>
  <si>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</si>
  <si>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</si>
  <si>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</si>
  <si>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</si>
  <si>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</si>
  <si>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</si>
  <si>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</si>
  <si>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</si>
  <si>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</si>
  <si>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</si>
  <si>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</si>
  <si>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</si>
  <si>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</si>
  <si>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</si>
  <si>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</si>
  <si>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</si>
  <si>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</si>
  <si>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</si>
  <si>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</si>
  <si>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</si>
  <si>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</si>
  <si>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</si>
  <si>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</si>
  <si>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</si>
  <si>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</si>
  <si>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</si>
  <si>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</si>
  <si>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</si>
  <si>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</si>
  <si>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</si>
  <si>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</si>
  <si>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</si>
  <si>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</si>
  <si>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</si>
  <si>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</si>
  <si>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</si>
  <si>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</si>
  <si>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</si>
  <si>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</si>
  <si>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</si>
  <si>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</si>
  <si>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</si>
  <si>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</si>
  <si>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</si>
  <si>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</si>
  <si>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</si>
  <si>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</si>
  <si>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</si>
  <si>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</si>
  <si>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</si>
  <si>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</si>
  <si>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</si>
  <si>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</si>
  <si>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</si>
  <si>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</si>
  <si>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</si>
  <si>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</si>
  <si>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</si>
  <si>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</si>
  <si>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</si>
  <si>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</si>
  <si>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</si>
  <si>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</si>
  <si>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</si>
  <si>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</si>
  <si>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</si>
  <si>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</si>
  <si>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</si>
  <si>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</si>
  <si>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</si>
  <si>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</si>
  <si>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</si>
  <si>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</si>
  <si>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</si>
  <si>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</si>
  <si>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</si>
  <si>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</si>
  <si>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</si>
  <si>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</si>
  <si>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</si>
  <si>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</si>
  <si>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</si>
  <si>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</si>
  <si>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</si>
  <si>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</si>
  <si>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</si>
  <si>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</si>
  <si>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</si>
  <si>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</si>
  <si>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</si>
  <si>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</si>
  <si>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</si>
  <si>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</si>
  <si>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</si>
  <si>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</si>
  <si>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</si>
  <si>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</si>
  <si>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</si>
  <si>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</si>
  <si>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</si>
  <si>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</si>
  <si>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</si>
  <si>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</si>
  <si>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</si>
  <si>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</si>
  <si>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</si>
  <si>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</si>
  <si>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</si>
  <si>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</si>
  <si>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</si>
  <si>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</si>
  <si>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</si>
  <si>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</si>
  <si>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</si>
  <si>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</si>
  <si>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</si>
  <si>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</si>
  <si>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</si>
  <si>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</si>
  <si>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</si>
  <si>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</si>
  <si>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</si>
  <si>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</si>
  <si>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</si>
  <si>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</si>
  <si>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</si>
  <si>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</si>
  <si>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</si>
  <si>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</si>
  <si>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</si>
  <si>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</si>
  <si>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</si>
  <si>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</si>
  <si>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</si>
  <si>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</si>
  <si>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</si>
  <si>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</si>
  <si>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</si>
  <si>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</si>
  <si>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</si>
  <si>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</si>
  <si>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</si>
  <si>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</si>
  <si>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</si>
  <si>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</si>
  <si>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</si>
  <si>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</si>
  <si>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</si>
  <si>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</si>
  <si>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</si>
  <si>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</si>
  <si>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</si>
  <si>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</si>
  <si>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</si>
  <si>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</si>
  <si>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</si>
  <si>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</si>
  <si>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</si>
  <si>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</si>
  <si>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</si>
  <si>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</si>
  <si>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</si>
  <si>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</si>
  <si>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</si>
  <si>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</si>
  <si>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</si>
  <si>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</si>
  <si>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</si>
  <si>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</si>
  <si>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</si>
  <si>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</si>
  <si>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</si>
  <si>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</si>
  <si>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</si>
  <si>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</si>
  <si>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</si>
  <si>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</si>
  <si>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</si>
  <si>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</si>
  <si>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</si>
  <si>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</si>
  <si>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</si>
  <si>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</si>
  <si>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</si>
  <si>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</si>
  <si>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</si>
  <si>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</si>
  <si>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</si>
  <si>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</si>
  <si>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</si>
  <si>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</si>
  <si>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</si>
  <si>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</si>
  <si>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</si>
  <si>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</si>
  <si>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</si>
  <si>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</si>
  <si>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</si>
  <si>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</si>
  <si>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</si>
  <si>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</si>
  <si>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</si>
  <si>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</si>
  <si>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</si>
  <si>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</si>
  <si>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</si>
  <si>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</si>
  <si>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</si>
  <si>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</si>
  <si>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</si>
  <si>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</si>
  <si>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</si>
  <si>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</si>
  <si>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</si>
  <si>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</si>
  <si>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</si>
  <si>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</si>
  <si>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</si>
  <si>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</si>
  <si>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</si>
  <si>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</si>
  <si>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</si>
  <si>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</si>
  <si>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</si>
  <si>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</si>
  <si>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</si>
  <si>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</si>
  <si>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</si>
  <si>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</si>
  <si>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</si>
  <si>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</si>
  <si>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</si>
  <si>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</si>
  <si>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</si>
  <si>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</si>
  <si>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</si>
  <si>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</si>
  <si>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</si>
  <si>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</si>
  <si>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</si>
  <si>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</si>
  <si>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</si>
  <si>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</si>
  <si>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</si>
  <si>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</si>
  <si>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</si>
  <si>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</si>
  <si>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</si>
  <si>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</si>
  <si>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</si>
  <si>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</si>
  <si>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</si>
  <si>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</si>
  <si>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</si>
  <si>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</si>
  <si>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</si>
  <si>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</si>
  <si>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</si>
  <si>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</si>
  <si>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</si>
  <si>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</si>
  <si>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</si>
  <si>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</si>
  <si>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</si>
  <si>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</si>
  <si>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</si>
  <si>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</si>
  <si>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</si>
  <si>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</si>
  <si>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</si>
  <si>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</si>
  <si>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</si>
  <si>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</si>
  <si>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</si>
  <si>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</si>
  <si>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</si>
  <si>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</si>
  <si>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</si>
  <si>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</si>
  <si>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</si>
  <si>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</si>
  <si>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</si>
  <si>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</si>
  <si>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</si>
  <si>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</si>
  <si>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</si>
  <si>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</si>
  <si>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</si>
  <si>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</si>
  <si>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</si>
  <si>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</si>
  <si>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</si>
  <si>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</si>
  <si>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</si>
  <si>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</si>
  <si>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</si>
  <si>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</si>
  <si>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</si>
  <si>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</si>
  <si>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</si>
  <si>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</si>
  <si>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</si>
  <si>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</si>
  <si>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</si>
  <si>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</si>
  <si>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</si>
  <si>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</si>
  <si>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</si>
  <si>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</si>
  <si>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</si>
  <si>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</si>
  <si>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</si>
  <si>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</si>
  <si>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</si>
  <si>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</si>
  <si>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</si>
  <si>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</si>
  <si>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</si>
  <si>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</si>
  <si>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</si>
  <si>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</si>
  <si>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</si>
  <si>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</si>
  <si>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</si>
  <si>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</si>
  <si>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</si>
  <si>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</si>
  <si>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</si>
  <si>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</si>
  <si>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</si>
  <si>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</si>
  <si>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</si>
  <si>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</si>
  <si>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</si>
  <si>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</si>
  <si>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</si>
  <si>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</si>
  <si>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</si>
  <si>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</si>
  <si>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</si>
  <si>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</si>
  <si>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</si>
  <si>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</si>
  <si>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</si>
  <si>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</si>
  <si>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</si>
  <si>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</si>
  <si>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</si>
  <si>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</si>
  <si>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</si>
  <si>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</si>
  <si>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</si>
  <si>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</si>
  <si>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</si>
  <si>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</si>
  <si>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</si>
  <si>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</si>
  <si>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</si>
  <si>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</si>
  <si>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</si>
  <si>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</si>
  <si>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</si>
  <si>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</si>
  <si>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</si>
  <si>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</si>
  <si>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</si>
  <si>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</si>
  <si>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</si>
  <si>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</si>
  <si>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</si>
  <si>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</si>
  <si>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</si>
  <si>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</si>
  <si>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</si>
  <si>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</si>
  <si>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</si>
  <si>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</si>
  <si>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</si>
  <si>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</si>
  <si>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</si>
  <si>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</si>
  <si>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</si>
  <si>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</si>
  <si>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</si>
  <si>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</si>
  <si>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</si>
  <si>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</si>
  <si>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</si>
  <si>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</si>
  <si>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</si>
  <si>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</si>
  <si>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</si>
  <si>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</si>
  <si>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</si>
  <si>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</si>
  <si>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</si>
  <si>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</si>
  <si>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</si>
  <si>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</si>
  <si>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</si>
  <si>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</si>
  <si>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</si>
  <si>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</si>
  <si>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</si>
  <si>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</si>
  <si>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</si>
  <si>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</si>
  <si>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</si>
  <si>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</si>
  <si>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</si>
  <si>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</si>
  <si>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</si>
  <si>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</si>
  <si>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</si>
  <si>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</si>
  <si>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</si>
  <si>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</si>
  <si>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</si>
  <si>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</si>
  <si>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</si>
  <si>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</si>
  <si>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</si>
  <si>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</si>
  <si>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</si>
  <si>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</si>
  <si>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</si>
  <si>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</si>
  <si>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</si>
  <si>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</si>
  <si>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</si>
  <si>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</si>
  <si>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</si>
  <si>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</si>
  <si>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</si>
  <si>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</si>
  <si>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</si>
  <si>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</si>
  <si>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</si>
  <si>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</si>
  <si>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</si>
  <si>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</si>
  <si>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</si>
  <si>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</si>
  <si>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</si>
  <si>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</si>
  <si>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</si>
  <si>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</si>
  <si>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</si>
  <si>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</si>
  <si>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</si>
  <si>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</si>
  <si>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</si>
  <si>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</si>
  <si>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</si>
  <si>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</si>
  <si>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</si>
  <si>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</si>
  <si>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</si>
  <si>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</si>
  <si>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</si>
  <si>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</si>
  <si>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</si>
  <si>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</si>
  <si>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</si>
  <si>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</si>
  <si>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</si>
  <si>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</si>
  <si>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</si>
  <si>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</si>
  <si>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</si>
  <si>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</si>
  <si>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</si>
  <si>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</si>
  <si>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</si>
  <si>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</si>
  <si>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</si>
  <si>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</si>
  <si>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</si>
  <si>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</si>
  <si>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</si>
  <si>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</si>
  <si>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</si>
  <si>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</si>
  <si>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</si>
  <si>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</si>
  <si>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</si>
  <si>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</si>
  <si>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</si>
  <si>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</si>
  <si>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</si>
  <si>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</si>
  <si>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</si>
  <si>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</si>
  <si>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</si>
  <si>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</si>
  <si>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</si>
  <si>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</si>
  <si>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</si>
  <si>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</si>
  <si>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</si>
  <si>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</si>
  <si>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</si>
  <si>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</si>
  <si>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</si>
  <si>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</si>
  <si>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</si>
  <si>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</si>
  <si>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</si>
  <si>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</si>
  <si>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</si>
  <si>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</si>
  <si>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</si>
  <si>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</si>
  <si>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</si>
  <si>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</si>
  <si>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</si>
  <si>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</si>
  <si>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</si>
  <si>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</si>
  <si>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</si>
  <si>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</si>
  <si>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</si>
  <si>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</si>
  <si>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</si>
  <si>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</si>
  <si>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</si>
  <si>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</si>
  <si>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</si>
  <si>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</si>
  <si>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</si>
  <si>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</si>
  <si>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</si>
  <si>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</si>
  <si>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</si>
  <si>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</si>
  <si>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</si>
  <si>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</si>
  <si>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</si>
  <si>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</si>
  <si>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</si>
  <si>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</si>
  <si>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</si>
  <si>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</si>
  <si>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</si>
  <si>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</si>
  <si>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</si>
  <si>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</si>
  <si>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</si>
  <si>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</si>
  <si>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</si>
  <si>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</si>
  <si>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</si>
  <si>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</si>
  <si>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</si>
  <si>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</si>
  <si>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</si>
  <si>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</si>
  <si>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</si>
  <si>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</si>
  <si>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</si>
  <si>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</si>
  <si>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</si>
  <si>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</si>
  <si>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</si>
  <si>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</si>
  <si>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</si>
  <si>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</si>
  <si>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</si>
  <si>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</si>
  <si>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</si>
  <si>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</si>
  <si>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</si>
  <si>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</si>
  <si>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</si>
  <si>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</si>
  <si>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</si>
  <si>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</si>
  <si>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</si>
  <si>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</si>
  <si>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</si>
  <si>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</si>
  <si>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</si>
  <si>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</si>
  <si>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</si>
  <si>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</si>
  <si>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</si>
  <si>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</si>
  <si>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</si>
  <si>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</si>
  <si>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</si>
  <si>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</si>
  <si>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</si>
  <si>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</si>
  <si>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</si>
  <si>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</si>
  <si>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</si>
  <si>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</si>
  <si>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</si>
  <si>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</si>
  <si>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</si>
  <si>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</si>
  <si>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</si>
  <si>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</si>
  <si>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</si>
  <si>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</si>
  <si>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</si>
  <si>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</si>
  <si>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</si>
  <si>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</si>
  <si>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</si>
  <si>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</si>
  <si>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</si>
  <si>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</si>
  <si>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</si>
  <si>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</si>
  <si>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</si>
  <si>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</si>
  <si>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</si>
  <si>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</si>
  <si>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</si>
  <si>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</si>
  <si>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</si>
  <si>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</si>
  <si>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</si>
  <si>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</si>
  <si>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</si>
  <si>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</si>
  <si>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</si>
  <si>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</si>
  <si>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</si>
  <si>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</si>
  <si>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</si>
  <si>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</si>
  <si>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</si>
  <si>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</si>
  <si>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</si>
  <si>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</si>
  <si>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</si>
  <si>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</si>
  <si>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</si>
  <si>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</si>
  <si>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</si>
  <si>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</si>
  <si>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</si>
  <si>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</si>
  <si>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</si>
  <si>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</si>
  <si>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</si>
  <si>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</si>
  <si>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</si>
  <si>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</si>
  <si>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</si>
  <si>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</si>
  <si>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</si>
  <si>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</si>
  <si>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</si>
  <si>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</si>
  <si>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</si>
  <si>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</si>
  <si>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</si>
  <si>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</si>
  <si>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</si>
  <si>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</si>
  <si>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</si>
  <si>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</si>
  <si>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</si>
  <si>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</si>
  <si>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</si>
  <si>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</si>
  <si>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</si>
  <si>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</si>
  <si>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</si>
  <si>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</si>
  <si>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</si>
  <si>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</si>
  <si>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</si>
  <si>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</si>
  <si>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</si>
  <si>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</si>
  <si>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</si>
  <si>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</si>
  <si>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</si>
  <si>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</si>
  <si>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</si>
  <si>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</si>
  <si>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</si>
  <si>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</si>
  <si>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</si>
  <si>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</si>
  <si>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</si>
  <si>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</si>
  <si>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</si>
  <si>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</si>
  <si>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</si>
  <si>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</si>
  <si>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</si>
  <si>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</si>
  <si>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</si>
  <si>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</si>
  <si>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</si>
  <si>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</si>
  <si>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</si>
  <si>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</si>
  <si>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</si>
  <si>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</si>
  <si>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</si>
  <si>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</si>
  <si>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</si>
  <si>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</si>
  <si>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</si>
  <si>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</si>
  <si>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</si>
  <si>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</si>
  <si>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</si>
  <si>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</si>
  <si>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</si>
  <si>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</si>
  <si>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</si>
  <si>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</si>
  <si>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</si>
  <si>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</si>
  <si>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</si>
  <si>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</si>
  <si>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</si>
  <si>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</si>
  <si>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</si>
  <si>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</si>
  <si>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</si>
  <si>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</si>
  <si>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</si>
  <si>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</si>
  <si>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</si>
  <si>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</si>
  <si>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</si>
  <si>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</si>
  <si>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</si>
  <si>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</si>
  <si>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</si>
  <si>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</si>
  <si>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</si>
  <si>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</si>
  <si>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</si>
  <si>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</si>
  <si>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</si>
  <si>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</si>
  <si>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</si>
  <si>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</si>
  <si>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</si>
  <si>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</si>
  <si>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</si>
  <si>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</si>
  <si>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</si>
  <si>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</si>
  <si>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</si>
  <si>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</si>
  <si>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</si>
  <si>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</si>
  <si>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</si>
  <si>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</si>
  <si>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</si>
  <si>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</si>
  <si>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</si>
  <si>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</si>
  <si>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</si>
  <si>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</si>
  <si>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</si>
  <si>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</si>
  <si>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</si>
  <si>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</si>
  <si>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</si>
  <si>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</si>
  <si>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</si>
  <si>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</si>
  <si>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</si>
  <si>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</si>
  <si>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</si>
  <si>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</si>
  <si>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</si>
  <si>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</si>
  <si>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</si>
  <si>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</si>
  <si>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</si>
  <si>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</si>
  <si>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</si>
  <si>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</si>
  <si>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</si>
  <si>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</si>
  <si>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</si>
  <si>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</si>
  <si>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</si>
  <si>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</si>
  <si>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</si>
  <si>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</si>
  <si>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</si>
  <si>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</si>
  <si>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</si>
  <si>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</si>
  <si>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</si>
  <si>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</si>
  <si>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</si>
  <si>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</si>
  <si>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</si>
  <si>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</si>
  <si>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</si>
  <si>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</si>
  <si>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</si>
  <si>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</si>
  <si>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</si>
  <si>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</si>
  <si>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</si>
  <si>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</si>
  <si>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</si>
  <si>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</si>
  <si>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</si>
  <si>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</si>
  <si>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</si>
  <si>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</si>
  <si>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</si>
  <si>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</si>
  <si>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</si>
  <si>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</si>
  <si>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</si>
  <si>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</si>
  <si>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</si>
  <si>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</si>
  <si>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</si>
  <si>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</si>
  <si>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</si>
  <si>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</si>
  <si>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</si>
  <si>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</si>
  <si>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</si>
  <si>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</si>
  <si>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</si>
  <si>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</si>
  <si>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</si>
  <si>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</si>
  <si>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</si>
  <si>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</si>
  <si>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</si>
  <si>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</si>
  <si>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</si>
  <si>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</si>
  <si>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</si>
  <si>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</si>
  <si>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</si>
  <si>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</si>
  <si>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</si>
  <si>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</si>
  <si>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</si>
  <si>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</si>
  <si>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</si>
  <si>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</si>
  <si>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</si>
  <si>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</si>
  <si>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</si>
  <si>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</si>
  <si>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</si>
  <si>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</si>
  <si>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</si>
  <si>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</si>
  <si>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</si>
  <si>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</si>
  <si>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</si>
  <si>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</si>
  <si>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</si>
  <si>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</si>
  <si>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</si>
  <si>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</si>
  <si>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</si>
  <si>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</si>
  <si>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</si>
  <si>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</si>
  <si>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</si>
  <si>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</si>
  <si>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</si>
  <si>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</si>
  <si>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</si>
  <si>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</si>
  <si>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</si>
  <si>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</si>
  <si>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</si>
  <si>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</si>
  <si>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</si>
  <si>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</si>
  <si>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</si>
  <si>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</si>
  <si>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</si>
  <si>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</si>
  <si>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</si>
  <si>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</si>
  <si>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</si>
  <si>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</si>
  <si>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</si>
  <si>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</si>
  <si>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</si>
  <si>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</si>
  <si>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</si>
  <si>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</si>
  <si>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</si>
  <si>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</si>
  <si>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</si>
  <si>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</si>
  <si>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</si>
  <si>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</si>
  <si>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</si>
  <si>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</si>
  <si>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</si>
  <si>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</si>
  <si>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</si>
  <si>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</si>
  <si>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</si>
  <si>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</si>
  <si>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</si>
  <si>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</si>
  <si>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</si>
  <si>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</si>
  <si>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</si>
  <si>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</si>
  <si>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</si>
  <si>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</si>
  <si>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</si>
  <si>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</si>
  <si>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</si>
  <si>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</si>
  <si>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</si>
  <si>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</si>
  <si>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</si>
  <si>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</si>
  <si>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</si>
  <si>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</si>
  <si>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</si>
  <si>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</si>
  <si>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</si>
  <si>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</si>
  <si>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</si>
  <si>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</si>
  <si>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</si>
  <si>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</si>
  <si>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</si>
  <si>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</si>
  <si>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</si>
  <si>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</si>
  <si>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</si>
  <si>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</si>
  <si>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</si>
  <si>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</si>
  <si>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</si>
  <si>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</si>
  <si>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</si>
  <si>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</si>
  <si>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</si>
  <si>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</si>
  <si>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</si>
  <si>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</si>
  <si>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</si>
  <si>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</si>
  <si>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</si>
  <si>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</si>
  <si>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</si>
  <si>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</si>
  <si>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</si>
  <si>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</si>
  <si>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</si>
  <si>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</si>
  <si>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</si>
  <si>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</si>
  <si>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</si>
  <si>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</si>
  <si>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</si>
  <si>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</si>
  <si>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</si>
  <si>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</si>
  <si>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</si>
  <si>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</si>
  <si>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</si>
  <si>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</si>
  <si>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</si>
  <si>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</si>
  <si>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</si>
  <si>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</si>
  <si>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</si>
  <si>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</si>
  <si>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</si>
  <si>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</si>
  <si>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</si>
  <si>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</si>
  <si>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</si>
  <si>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</si>
  <si>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</si>
  <si>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</si>
  <si>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</si>
  <si>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</si>
  <si>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</si>
  <si>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</si>
  <si>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</si>
  <si>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</si>
  <si>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</si>
  <si>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</si>
  <si>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</si>
  <si>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</si>
  <si>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</si>
  <si>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</si>
  <si>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</si>
  <si>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</si>
  <si>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</si>
  <si>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</si>
  <si>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</si>
  <si>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</si>
  <si>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</si>
  <si>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</si>
  <si>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</si>
  <si>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</si>
  <si>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</si>
  <si>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</si>
  <si>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</si>
  <si>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</si>
  <si>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</si>
  <si>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</si>
  <si>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</si>
  <si>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</si>
  <si>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</si>
  <si>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</si>
  <si>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</si>
  <si>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</si>
  <si>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</si>
  <si>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</si>
  <si>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</si>
  <si>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</si>
  <si>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</si>
  <si>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</si>
  <si>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</si>
  <si>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</si>
  <si>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</si>
  <si>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</si>
  <si>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</si>
  <si>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</si>
  <si>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</si>
  <si>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</si>
  <si>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</si>
  <si>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</si>
  <si>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</si>
  <si>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</si>
  <si>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</si>
  <si>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</si>
  <si>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</si>
  <si>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</si>
  <si>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</si>
  <si>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</si>
  <si>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</si>
  <si>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</si>
  <si>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</si>
  <si>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</si>
  <si>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</si>
  <si>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</si>
  <si>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</si>
  <si>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</si>
  <si>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</si>
  <si>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</si>
  <si>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</si>
  <si>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</si>
  <si>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</si>
  <si>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</si>
  <si>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</si>
  <si>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</si>
  <si>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</si>
  <si>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</si>
  <si>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</si>
  <si>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</si>
  <si>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</si>
  <si>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</si>
  <si>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</si>
  <si>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</si>
  <si>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</si>
  <si>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</si>
  <si>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</si>
  <si>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</si>
  <si>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</si>
  <si>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</si>
  <si>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</si>
  <si>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</si>
  <si>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</si>
  <si>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</si>
  <si>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</si>
  <si>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</si>
  <si>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</si>
  <si>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</si>
  <si>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</si>
  <si>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</si>
  <si>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</si>
  <si>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</si>
  <si>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</si>
  <si>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</si>
  <si>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</si>
  <si>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</si>
  <si>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</si>
  <si>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</si>
  <si>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</si>
  <si>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</si>
  <si>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</si>
  <si>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</si>
  <si>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</si>
  <si>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</si>
  <si>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</si>
  <si>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</si>
  <si>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</si>
  <si>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</si>
  <si>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</si>
  <si>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</si>
  <si>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</si>
  <si>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</si>
  <si>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</si>
  <si>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</si>
  <si>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</si>
  <si>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</si>
  <si>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</si>
  <si>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</si>
  <si>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</si>
  <si>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</si>
  <si>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</si>
  <si>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</si>
  <si>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</si>
  <si>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</si>
  <si>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</si>
  <si>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</si>
  <si>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</si>
  <si>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</si>
  <si>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</si>
  <si>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</si>
  <si>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</si>
  <si>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</si>
  <si>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</si>
  <si>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</si>
  <si>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</si>
  <si>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</si>
  <si>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</si>
  <si>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</si>
  <si>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</si>
  <si>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</si>
  <si>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</si>
  <si>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</si>
  <si>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</si>
  <si>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</si>
  <si>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</si>
  <si>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</si>
  <si>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</si>
  <si>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</si>
  <si>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</si>
  <si>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</si>
  <si>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</si>
  <si>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</si>
  <si>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</si>
  <si>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</si>
  <si>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</si>
  <si>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</si>
  <si>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</si>
  <si>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</si>
  <si>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</si>
  <si>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</si>
  <si>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</si>
  <si>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</si>
  <si>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</si>
  <si>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</si>
  <si>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</si>
  <si>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</si>
  <si>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</si>
  <si>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</si>
  <si>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</si>
  <si>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</si>
  <si>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</si>
  <si>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</si>
  <si>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</si>
  <si>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</si>
  <si>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</si>
  <si>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</si>
  <si>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</si>
  <si>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</si>
  <si>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</si>
  <si>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</si>
  <si>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</si>
  <si>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</si>
  <si>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</si>
  <si>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</si>
  <si>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</si>
  <si>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</si>
  <si>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</si>
  <si>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</si>
  <si>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</si>
  <si>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</si>
  <si>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</si>
  <si>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</si>
  <si>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</si>
  <si>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</si>
  <si>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</si>
  <si>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</si>
  <si>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</si>
  <si>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</si>
  <si>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</si>
  <si>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</si>
  <si>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</si>
  <si>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</si>
  <si>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</si>
  <si>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</si>
  <si>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</si>
  <si>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</si>
  <si>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</si>
  <si>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</si>
  <si>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</si>
  <si>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</si>
  <si>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</si>
  <si>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</si>
  <si>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</si>
  <si>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</si>
  <si>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</si>
  <si>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</si>
  <si>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</si>
  <si>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</si>
  <si>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</si>
  <si>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</si>
  <si>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</si>
  <si>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</si>
  <si>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</si>
  <si>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</si>
  <si>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</si>
  <si>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</si>
  <si>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</si>
  <si>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</si>
  <si>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</si>
  <si>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</si>
  <si>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</si>
  <si>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</si>
  <si>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</si>
  <si>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</si>
  <si>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</si>
  <si>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</si>
  <si>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</si>
  <si>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</si>
  <si>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</si>
  <si>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</si>
  <si>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</si>
  <si>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</si>
  <si>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</si>
  <si>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</si>
  <si>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</si>
  <si>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</si>
  <si>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</si>
  <si>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</si>
  <si>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</si>
  <si>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</si>
  <si>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</si>
  <si>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</si>
  <si>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</si>
  <si>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</si>
  <si>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</si>
  <si>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</si>
  <si>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</si>
  <si>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</si>
  <si>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</si>
  <si>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</si>
  <si>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</si>
  <si>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</si>
  <si>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</si>
  <si>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</si>
  <si>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</si>
  <si>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</si>
  <si>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</si>
  <si>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</si>
  <si>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</si>
  <si>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</si>
  <si>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</si>
  <si>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</si>
  <si>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</si>
  <si>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</si>
  <si>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</si>
  <si>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</si>
  <si>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</si>
  <si>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</si>
  <si>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</si>
  <si>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</si>
  <si>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</si>
  <si>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</si>
  <si>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</si>
  <si>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</si>
  <si>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</si>
  <si>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</si>
  <si>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</si>
  <si>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</si>
  <si>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</si>
  <si>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</si>
  <si>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</si>
  <si>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</si>
  <si>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</si>
  <si>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</si>
  <si>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</si>
  <si>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</si>
  <si>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</si>
  <si>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</si>
  <si>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</si>
  <si>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</si>
  <si>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</si>
  <si>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</si>
  <si>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</si>
  <si>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</si>
  <si>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</si>
  <si>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</si>
  <si>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</si>
  <si>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</si>
  <si>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</si>
  <si>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</si>
  <si>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</si>
  <si>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</si>
  <si>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</si>
  <si>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</si>
  <si>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</si>
  <si>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</si>
  <si>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</si>
  <si>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</si>
  <si>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</si>
  <si>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</si>
  <si>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</si>
  <si>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</si>
  <si>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</si>
  <si>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</si>
  <si>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</si>
  <si>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</si>
  <si>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</si>
  <si>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</si>
  <si>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</si>
  <si>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</si>
  <si>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</si>
  <si>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</si>
  <si>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</si>
  <si>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</si>
  <si>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</si>
  <si>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</si>
  <si>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</si>
  <si>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</si>
  <si>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</si>
  <si>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</si>
  <si>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</si>
  <si>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</si>
  <si>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</si>
  <si>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</si>
  <si>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</si>
  <si>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</si>
  <si>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</si>
  <si>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</si>
  <si>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</si>
  <si>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</si>
  <si>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</si>
  <si>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</si>
  <si>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</si>
  <si>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</si>
  <si>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</si>
  <si>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</si>
  <si>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</si>
  <si>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</si>
  <si>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</si>
  <si>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</si>
  <si>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</si>
  <si>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</si>
  <si>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</si>
  <si>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</si>
  <si>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</si>
  <si>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</si>
  <si>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</si>
  <si>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</si>
  <si>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</si>
  <si>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</si>
  <si>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</si>
  <si>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</si>
  <si>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</si>
  <si>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</si>
  <si>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</si>
  <si>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</si>
  <si>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</si>
  <si>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</si>
  <si>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</si>
  <si>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</si>
  <si>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</si>
  <si>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</si>
  <si>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</si>
  <si>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</si>
  <si>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</si>
  <si>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</si>
  <si>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</si>
  <si>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</si>
  <si>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</si>
  <si>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</si>
  <si>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</si>
  <si>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</si>
  <si>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</si>
  <si>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</si>
  <si>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</si>
  <si>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</si>
  <si>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</si>
  <si>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</si>
  <si>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</si>
  <si>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</si>
  <si>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</si>
  <si>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</si>
  <si>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</si>
  <si>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</si>
  <si>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</si>
  <si>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</si>
  <si>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</si>
  <si>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</si>
  <si>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</si>
  <si>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</si>
  <si>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</si>
  <si>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</si>
  <si>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</si>
  <si>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</si>
  <si>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</si>
  <si>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</si>
  <si>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</si>
  <si>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</si>
  <si>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</si>
  <si>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</si>
  <si>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</si>
  <si>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</si>
  <si>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</si>
  <si>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</si>
  <si>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</si>
  <si>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</si>
  <si>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</si>
  <si>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</si>
  <si>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</si>
  <si>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</si>
  <si>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</si>
  <si>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</si>
  <si>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</si>
  <si>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</si>
  <si>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</si>
  <si>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</si>
  <si>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</si>
  <si>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</si>
  <si>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</si>
  <si>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</si>
  <si>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</si>
  <si>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</si>
  <si>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</si>
  <si>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</si>
  <si>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</si>
  <si>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</si>
  <si>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</si>
  <si>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</si>
  <si>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</si>
  <si>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</si>
  <si>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</si>
  <si>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</si>
  <si>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</si>
  <si>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</si>
  <si>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</si>
  <si>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</si>
  <si>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</si>
  <si>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</si>
  <si>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</si>
  <si>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</si>
  <si>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</si>
  <si>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</si>
  <si>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</si>
  <si>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</si>
  <si>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</si>
  <si>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</si>
  <si>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</si>
  <si>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</si>
  <si>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</si>
  <si>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</si>
  <si>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</si>
  <si>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</si>
  <si>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</si>
  <si>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</si>
  <si>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</si>
  <si>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</si>
  <si>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</si>
  <si>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</si>
  <si>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</si>
  <si>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</si>
  <si>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</si>
  <si>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</si>
  <si>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</si>
  <si>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</si>
  <si>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</si>
  <si>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</si>
  <si>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</si>
  <si>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</si>
  <si>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</si>
  <si>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</si>
  <si>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</si>
  <si>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</si>
  <si>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</si>
  <si>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</si>
  <si>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</si>
  <si>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</si>
  <si>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</si>
  <si>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</si>
  <si>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</si>
  <si>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</si>
  <si>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</si>
  <si>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</si>
  <si>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</si>
  <si>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</si>
  <si>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</si>
  <si>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</si>
  <si>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</si>
  <si>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</si>
  <si>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</si>
  <si>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</si>
  <si>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</si>
  <si>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</si>
  <si>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</si>
  <si>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</si>
  <si>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</si>
  <si>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</si>
  <si>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</si>
  <si>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</si>
  <si>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</si>
  <si>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</si>
  <si>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</si>
  <si>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</si>
  <si>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</si>
  <si>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</si>
  <si>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</si>
  <si>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</si>
  <si>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</si>
  <si>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</si>
  <si>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</si>
  <si>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</si>
  <si>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</si>
  <si>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</si>
  <si>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</si>
  <si>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</si>
  <si>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</si>
  <si>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</si>
  <si>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</si>
  <si>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</si>
  <si>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</si>
  <si>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</si>
  <si>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</si>
  <si>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</si>
  <si>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</si>
  <si>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</si>
  <si>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</si>
  <si>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</si>
  <si>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</si>
  <si>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</si>
  <si>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</si>
  <si>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</si>
  <si>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</si>
  <si>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</si>
  <si>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</si>
  <si>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</si>
  <si>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</si>
  <si>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</si>
  <si>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</si>
  <si>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</si>
  <si>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</si>
  <si>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</si>
  <si>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</si>
  <si>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</si>
  <si>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</si>
  <si>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</si>
  <si>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</si>
  <si>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</si>
  <si>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</si>
  <si>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</si>
  <si>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</si>
  <si>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</si>
  <si>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</si>
  <si>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</si>
  <si>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</si>
  <si>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</si>
  <si>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</si>
  <si>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</si>
  <si>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</si>
  <si>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</si>
  <si>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</si>
  <si>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</si>
  <si>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</si>
  <si>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</si>
  <si>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</si>
  <si>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</si>
  <si>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</si>
  <si>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</si>
  <si>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</si>
  <si>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</si>
  <si>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</si>
  <si>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</si>
  <si>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</si>
  <si>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</si>
  <si>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</si>
  <si>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</si>
  <si>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</si>
  <si>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</si>
  <si>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</si>
  <si>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</si>
  <si>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</si>
  <si>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</si>
  <si>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</si>
  <si>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</si>
  <si>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</si>
  <si>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</si>
  <si>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</si>
  <si>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</si>
  <si>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</si>
  <si>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</si>
  <si>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</si>
  <si>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</si>
  <si>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</si>
  <si>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</si>
  <si>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</si>
  <si>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</si>
  <si>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</si>
  <si>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</si>
  <si>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</si>
  <si>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</si>
  <si>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</si>
  <si>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</si>
  <si>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</si>
  <si>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</si>
  <si>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</si>
  <si>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</si>
  <si>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</si>
  <si>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</si>
  <si>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</si>
  <si>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</si>
  <si>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</si>
  <si>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</si>
  <si>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</si>
  <si>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</si>
  <si>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</si>
  <si>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</si>
  <si>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</si>
  <si>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</si>
  <si>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</si>
  <si>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</si>
  <si>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</si>
  <si>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</si>
  <si>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</si>
  <si>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</si>
  <si>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</si>
  <si>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</si>
  <si>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</si>
  <si>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</si>
  <si>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</si>
  <si>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</si>
  <si>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</si>
  <si>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</si>
  <si>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</si>
  <si>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</si>
  <si>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</si>
  <si>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</si>
  <si>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</si>
  <si>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</si>
  <si>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</si>
  <si>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</si>
  <si>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</si>
  <si>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</si>
  <si>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</si>
  <si>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</si>
  <si>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</si>
  <si>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</si>
  <si>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</si>
  <si>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</si>
  <si>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</si>
  <si>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</si>
  <si>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</si>
  <si>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</si>
  <si>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</si>
  <si>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</si>
  <si>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</si>
  <si>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</si>
  <si>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</si>
  <si>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</si>
  <si>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</si>
  <si>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</si>
  <si>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</si>
  <si>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</si>
  <si>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</si>
  <si>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</si>
  <si>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</si>
  <si>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</si>
  <si>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</si>
  <si>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</si>
  <si>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</si>
  <si>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</si>
  <si>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</si>
  <si>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</si>
  <si>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</si>
  <si>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</si>
  <si>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</si>
  <si>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</si>
  <si>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</si>
  <si>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</si>
  <si>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</si>
  <si>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</si>
  <si>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</si>
  <si>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</si>
  <si>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</si>
  <si>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</si>
  <si>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</si>
  <si>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</si>
  <si>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</si>
  <si>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</si>
  <si>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</si>
  <si>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</si>
  <si>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</si>
  <si>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</si>
  <si>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</si>
  <si>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</si>
  <si>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</si>
  <si>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</si>
  <si>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</si>
  <si>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</si>
  <si>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</si>
  <si>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</si>
  <si>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</si>
  <si>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</si>
  <si>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</si>
  <si>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</si>
  <si>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</si>
  <si>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</si>
  <si>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</si>
  <si>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</si>
  <si>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</si>
  <si>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</si>
  <si>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</si>
  <si>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</si>
  <si>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</si>
  <si>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</si>
  <si>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</si>
  <si>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</si>
  <si>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</si>
  <si>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</si>
  <si>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</si>
  <si>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</si>
  <si>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</si>
  <si>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</si>
  <si>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</si>
  <si>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</si>
  <si>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</si>
  <si>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</si>
  <si>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</si>
  <si>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</si>
  <si>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</si>
  <si>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</si>
  <si>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</si>
  <si>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</si>
  <si>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</si>
  <si>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</si>
  <si>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</si>
  <si>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</si>
  <si>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</si>
  <si>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</si>
  <si>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</si>
  <si>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</si>
  <si>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</si>
  <si>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</si>
  <si>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</si>
  <si>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</si>
  <si>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</si>
  <si>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</si>
  <si>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</si>
  <si>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</si>
  <si>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</si>
  <si>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</si>
  <si>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</si>
  <si>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</si>
  <si>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</si>
  <si>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</si>
  <si>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</si>
  <si>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</si>
  <si>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</si>
  <si>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</si>
  <si>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</si>
  <si>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</si>
  <si>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</si>
  <si>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</si>
  <si>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</si>
  <si>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</si>
  <si>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</si>
  <si>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</si>
  <si>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</si>
  <si>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</si>
  <si>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</si>
  <si>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</si>
  <si>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</si>
  <si>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</si>
  <si>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</si>
  <si>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</si>
  <si>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</si>
  <si>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</si>
  <si>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</si>
  <si>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</si>
  <si>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</si>
  <si>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</si>
  <si>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</si>
  <si>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</si>
  <si>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</si>
  <si>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</si>
  <si>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</si>
  <si>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</si>
  <si>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</si>
  <si>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</si>
  <si>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</si>
  <si>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</si>
  <si>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</si>
  <si>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</si>
  <si>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</si>
  <si>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</si>
  <si>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</si>
  <si>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</si>
  <si>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</si>
  <si>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</si>
  <si>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</si>
  <si>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</si>
  <si>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</si>
  <si>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</si>
  <si>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</si>
  <si>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</si>
  <si>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</si>
  <si>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</si>
  <si>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</si>
  <si>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</si>
  <si>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</si>
  <si>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</si>
  <si>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</si>
  <si>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</si>
  <si>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</si>
  <si>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</si>
  <si>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</si>
  <si>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</si>
  <si>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</si>
  <si>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</si>
  <si>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</si>
  <si>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</si>
  <si>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</si>
  <si>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</si>
  <si>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</si>
  <si>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</si>
  <si>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</si>
  <si>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</si>
  <si>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</si>
  <si>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</si>
  <si>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</si>
  <si>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</si>
  <si>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</si>
  <si>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</si>
  <si>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</si>
  <si>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</si>
  <si>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</si>
  <si>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</si>
  <si>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</si>
  <si>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</si>
  <si>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</si>
  <si>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</si>
  <si>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</si>
  <si>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</si>
  <si>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</si>
  <si>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</si>
  <si>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</si>
  <si>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</si>
  <si>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</si>
  <si>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</si>
  <si>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</si>
  <si>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</si>
  <si>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</si>
  <si>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</si>
  <si>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</si>
  <si>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</si>
  <si>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</si>
  <si>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</si>
  <si>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</si>
  <si>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</si>
  <si>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</si>
  <si>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</si>
  <si>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</si>
  <si>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</si>
  <si>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</si>
  <si>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</si>
  <si>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</si>
  <si>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</si>
  <si>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</si>
  <si>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</si>
  <si>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</si>
  <si>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</si>
  <si>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</si>
  <si>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</si>
  <si>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</si>
  <si>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</si>
  <si>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</si>
  <si>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</si>
  <si>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</si>
  <si>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</si>
  <si>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</si>
  <si>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</si>
  <si>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</si>
  <si>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</si>
  <si>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</si>
  <si>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</si>
  <si>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</si>
  <si>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</si>
  <si>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</si>
  <si>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</si>
  <si>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</si>
  <si>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</si>
  <si>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</si>
  <si>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</si>
  <si>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</si>
  <si>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</si>
  <si>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</si>
  <si>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</si>
  <si>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</si>
  <si>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</si>
  <si>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</si>
  <si>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</si>
  <si>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</si>
  <si>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</si>
  <si>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</si>
  <si>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</si>
  <si>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</si>
  <si>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</si>
  <si>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</si>
  <si>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</si>
  <si>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</si>
  <si>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</si>
  <si>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</si>
  <si>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</si>
  <si>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</si>
  <si>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</si>
  <si>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</si>
  <si>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</si>
  <si>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</si>
  <si>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</si>
  <si>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</si>
  <si>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</si>
  <si>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</si>
  <si>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</si>
  <si>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</si>
  <si>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</si>
  <si>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</si>
  <si>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</si>
  <si>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</si>
  <si>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</si>
  <si>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</si>
  <si>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</si>
  <si>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</si>
  <si>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</si>
  <si>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</si>
  <si>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</si>
  <si>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</si>
  <si>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</si>
  <si>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</si>
  <si>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</si>
  <si>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</si>
  <si>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</si>
  <si>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</si>
  <si>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</si>
  <si>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</si>
  <si>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</si>
  <si>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</si>
  <si>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</si>
  <si>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</si>
  <si>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</si>
  <si>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</si>
  <si>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</si>
  <si>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</si>
  <si>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</si>
  <si>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</si>
  <si>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</si>
  <si>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</si>
  <si>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</si>
  <si>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</si>
  <si>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</si>
  <si>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</si>
  <si>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</si>
  <si>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</si>
  <si>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</si>
  <si>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</si>
  <si>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</si>
  <si>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</si>
  <si>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</si>
  <si>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</si>
  <si>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</si>
  <si>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</si>
  <si>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</si>
  <si>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</si>
  <si>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</si>
  <si>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</si>
  <si>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</si>
  <si>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</si>
  <si>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</si>
  <si>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</si>
  <si>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</si>
  <si>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</si>
  <si>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</si>
  <si>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</si>
  <si>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</si>
  <si>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</si>
  <si>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</si>
  <si>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</si>
  <si>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</si>
  <si>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</si>
  <si>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</si>
  <si>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</si>
  <si>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</si>
  <si>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</si>
  <si>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</si>
  <si>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</si>
  <si>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</si>
  <si>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</si>
  <si>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</si>
  <si>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</si>
  <si>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</si>
  <si>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</si>
  <si>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</si>
  <si>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</si>
  <si>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</si>
  <si>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</si>
  <si>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</si>
  <si>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</si>
  <si>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</si>
  <si>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</si>
  <si>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</si>
  <si>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</si>
  <si>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</si>
  <si>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</si>
  <si>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</si>
  <si>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</si>
  <si>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</si>
  <si>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</si>
  <si>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</si>
  <si>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</si>
  <si>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</si>
  <si>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</si>
  <si>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</si>
  <si>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</si>
  <si>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</si>
  <si>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</si>
  <si>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</si>
  <si>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</si>
  <si>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</si>
  <si>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</si>
  <si>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</si>
  <si>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</si>
  <si>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</si>
  <si>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</si>
  <si>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</si>
  <si>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</si>
  <si>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</si>
  <si>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</si>
  <si>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</si>
  <si>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</si>
  <si>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</si>
  <si>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</si>
  <si>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</si>
  <si>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</si>
  <si>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</si>
  <si>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</si>
  <si>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</si>
  <si>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</si>
  <si>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</si>
  <si>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</si>
  <si>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</si>
  <si>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</si>
  <si>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</si>
  <si>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</si>
  <si>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</si>
  <si>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</si>
  <si>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</si>
  <si>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</si>
  <si>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</si>
  <si>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</si>
  <si>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</si>
  <si>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</si>
  <si>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</si>
  <si>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</si>
  <si>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</si>
  <si>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</si>
  <si>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</si>
  <si>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</si>
  <si>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</si>
  <si>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</si>
  <si>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</si>
  <si>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</si>
  <si>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</si>
  <si>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</si>
  <si>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</si>
  <si>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</si>
  <si>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</si>
  <si>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</si>
  <si>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</si>
  <si>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</si>
  <si>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</si>
  <si>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</si>
  <si>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</si>
  <si>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</si>
  <si>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</si>
  <si>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</si>
  <si>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</si>
  <si>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</si>
  <si>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</si>
  <si>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</si>
  <si>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</si>
  <si>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</si>
  <si>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</si>
  <si>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</si>
  <si>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</si>
  <si>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</si>
  <si>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</si>
  <si>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</si>
  <si>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</si>
  <si>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</si>
  <si>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</si>
  <si>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</si>
  <si>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</si>
  <si>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</si>
  <si>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</si>
  <si>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</si>
  <si>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</si>
  <si>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</si>
  <si>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</si>
  <si>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</si>
  <si>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</si>
  <si>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</si>
  <si>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</si>
  <si>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</si>
  <si>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</si>
  <si>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</si>
  <si>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</si>
  <si>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</si>
  <si>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</si>
  <si>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</si>
  <si>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</si>
  <si>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</si>
  <si>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</si>
  <si>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</si>
  <si>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</si>
  <si>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</si>
  <si>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</si>
  <si>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</si>
  <si>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</si>
  <si>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</si>
  <si>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</si>
  <si>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</si>
  <si>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</si>
  <si>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</si>
  <si>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</si>
  <si>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</si>
  <si>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</si>
  <si>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</si>
  <si>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</si>
  <si>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</si>
  <si>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</si>
  <si>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</si>
  <si>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</si>
  <si>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</si>
  <si>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</si>
  <si>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</si>
  <si>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</si>
  <si>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</si>
  <si>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</si>
  <si>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</si>
  <si>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</si>
  <si>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</si>
  <si>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</si>
  <si>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</si>
  <si>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</si>
  <si>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</si>
  <si>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</si>
  <si>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</si>
  <si>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</si>
  <si>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</si>
  <si>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</si>
  <si>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</si>
  <si>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</si>
  <si>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</si>
  <si>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</si>
  <si>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</si>
  <si>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</si>
  <si>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</si>
  <si>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</si>
  <si>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</si>
  <si>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</si>
  <si>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</si>
  <si>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</si>
  <si>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</si>
  <si>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</si>
  <si>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</si>
  <si>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</si>
  <si>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</si>
  <si>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</si>
  <si>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</si>
  <si>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</si>
  <si>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</si>
  <si>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</si>
  <si>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</si>
  <si>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</si>
  <si>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</si>
  <si>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</si>
  <si>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</si>
  <si>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</si>
  <si>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</si>
  <si>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</si>
  <si>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</si>
  <si>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</si>
  <si>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</si>
  <si>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</si>
  <si>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</si>
  <si>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</si>
  <si>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</si>
  <si>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</si>
  <si>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</si>
  <si>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</si>
  <si>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</si>
  <si>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</si>
  <si>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</si>
  <si>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</si>
  <si>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</si>
  <si>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</si>
  <si>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</si>
  <si>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</si>
  <si>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</si>
  <si>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</si>
  <si>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</si>
  <si>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</si>
  <si>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</si>
  <si>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</si>
  <si>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</si>
  <si>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</si>
  <si>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</si>
  <si>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</si>
  <si>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</si>
  <si>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</si>
  <si>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</si>
  <si>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</si>
  <si>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</si>
  <si>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</si>
  <si>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</si>
  <si>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</si>
  <si>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</si>
  <si>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</si>
  <si>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</si>
  <si>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</si>
  <si>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</si>
  <si>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</si>
  <si>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</si>
  <si>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</si>
  <si>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</si>
  <si>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</si>
  <si>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</si>
  <si>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</si>
  <si>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</si>
  <si>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</si>
  <si>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</si>
  <si>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</si>
  <si>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</si>
  <si>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</si>
  <si>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</si>
  <si>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</si>
  <si>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</si>
  <si>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</si>
  <si>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</si>
  <si>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</si>
  <si>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</si>
  <si>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</si>
  <si>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</si>
  <si>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</si>
  <si>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</si>
  <si>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</si>
  <si>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</si>
  <si>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</si>
  <si>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</si>
  <si>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</si>
  <si>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</si>
  <si>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</si>
  <si>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</si>
  <si>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</si>
  <si>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</si>
  <si>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</si>
  <si>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</si>
  <si>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</si>
  <si>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</si>
  <si>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</si>
  <si>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</si>
  <si>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</si>
  <si>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</si>
  <si>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</si>
  <si>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</si>
  <si>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</si>
  <si>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</si>
  <si>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</si>
  <si>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</si>
  <si>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</si>
  <si>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</si>
  <si>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</si>
  <si>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</si>
  <si>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</si>
  <si>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</si>
  <si>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</si>
  <si>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</si>
  <si>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</si>
  <si>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</si>
  <si>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</si>
  <si>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</si>
  <si>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</si>
  <si>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</si>
  <si>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</si>
  <si>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</si>
  <si>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</si>
  <si>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</si>
  <si>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</si>
  <si>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</si>
  <si>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</si>
  <si>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</si>
  <si>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</si>
  <si>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</si>
  <si>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</si>
  <si>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</si>
  <si>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</si>
  <si>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</si>
  <si>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</si>
  <si>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</si>
  <si>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</si>
  <si>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</si>
  <si>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</si>
  <si>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</si>
  <si>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</si>
  <si>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</si>
  <si>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</si>
  <si>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</si>
  <si>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</si>
  <si>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</si>
  <si>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</si>
  <si>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</si>
  <si>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</si>
  <si>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</si>
  <si>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</si>
  <si>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</si>
  <si>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</si>
  <si>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</si>
  <si>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</si>
  <si>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</si>
  <si>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</si>
  <si>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</si>
  <si>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</si>
  <si>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</si>
  <si>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</si>
  <si>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</si>
  <si>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</si>
  <si>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</si>
  <si>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</si>
  <si>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</si>
  <si>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</si>
  <si>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</si>
  <si>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</si>
  <si>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</si>
  <si>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</si>
  <si>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</si>
  <si>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</si>
  <si>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</si>
  <si>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</si>
  <si>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</si>
  <si>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</si>
  <si>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</si>
  <si>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</si>
  <si>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</si>
  <si>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</si>
  <si>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</si>
  <si>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</si>
  <si>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</si>
  <si>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</si>
  <si>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</si>
  <si>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</si>
  <si>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</si>
  <si>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</si>
  <si>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</si>
  <si>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</si>
  <si>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</si>
  <si>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</si>
  <si>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</si>
  <si>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</si>
  <si>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</si>
  <si>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</si>
  <si>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</si>
  <si>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</si>
  <si>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</si>
  <si>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</si>
  <si>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</si>
  <si>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</si>
  <si>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</si>
  <si>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</si>
  <si>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</si>
  <si>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</si>
  <si>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</si>
  <si>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</si>
  <si>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</si>
  <si>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</si>
  <si>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</si>
  <si>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</si>
  <si>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</si>
  <si>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</si>
  <si>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</si>
  <si>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</si>
  <si>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</si>
  <si>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</si>
  <si>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</si>
  <si>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</si>
  <si>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</si>
  <si>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</si>
  <si>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</si>
  <si>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</si>
  <si>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</si>
  <si>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</si>
  <si>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</si>
  <si>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</si>
  <si>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</si>
  <si>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</si>
  <si>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</si>
  <si>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</si>
  <si>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</si>
  <si>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</si>
  <si>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</si>
  <si>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</si>
  <si>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</si>
  <si>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</si>
  <si>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</si>
  <si>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</si>
  <si>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</si>
  <si>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</si>
  <si>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</si>
  <si>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</si>
  <si>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</si>
  <si>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</si>
  <si>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</si>
  <si>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</si>
  <si>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</si>
  <si>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</si>
  <si>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</si>
  <si>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</si>
  <si>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</si>
  <si>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</si>
  <si>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</si>
  <si>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</si>
  <si>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</si>
  <si>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</si>
  <si>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</si>
  <si>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</si>
  <si>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</si>
  <si>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</si>
  <si>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</si>
  <si>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</si>
  <si>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</si>
  <si>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</si>
  <si>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</si>
  <si>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</si>
  <si>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</si>
  <si>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</si>
  <si>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</si>
  <si>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</si>
  <si>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</si>
  <si>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</si>
  <si>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</si>
  <si>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</si>
  <si>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</si>
  <si>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</si>
  <si>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</si>
  <si>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</si>
  <si>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</si>
  <si>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</si>
  <si>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</si>
  <si>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</si>
  <si>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</si>
  <si>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</si>
  <si>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</si>
  <si>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</si>
  <si>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</si>
  <si>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</si>
  <si>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</si>
  <si>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</si>
  <si>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</si>
  <si>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</si>
  <si>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</si>
  <si>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</si>
  <si>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</si>
  <si>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</si>
  <si>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</si>
  <si>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</si>
  <si>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</si>
  <si>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</si>
  <si>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</si>
  <si>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</si>
  <si>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</si>
  <si>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</si>
  <si>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</si>
  <si>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</si>
  <si>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</si>
  <si>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</si>
  <si>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</si>
  <si>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</si>
  <si>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</si>
  <si>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</si>
  <si>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</si>
  <si>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</si>
  <si>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</si>
  <si>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</si>
  <si>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</si>
  <si>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</si>
  <si>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</si>
  <si>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</si>
  <si>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</si>
  <si>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</si>
  <si>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</si>
  <si>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</si>
  <si>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</si>
  <si>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</si>
  <si>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</si>
  <si>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</si>
  <si>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</si>
  <si>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</si>
  <si>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</si>
  <si>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</si>
  <si>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</si>
  <si>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</si>
  <si>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</si>
  <si>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</si>
  <si>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</si>
  <si>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</si>
  <si>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</si>
  <si>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</si>
  <si>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</si>
  <si>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</si>
  <si>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</si>
  <si>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</si>
  <si>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</si>
  <si>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</si>
  <si>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</si>
  <si>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</si>
  <si>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</si>
  <si>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</si>
  <si>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</si>
  <si>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</si>
  <si>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</si>
  <si>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</si>
  <si>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</si>
  <si>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</si>
  <si>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</si>
  <si>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</si>
  <si>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</si>
  <si>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</si>
  <si>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</si>
  <si>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</si>
  <si>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</si>
  <si>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</si>
  <si>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</si>
  <si>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</si>
  <si>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</si>
  <si>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</si>
  <si>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</si>
  <si>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</si>
  <si>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</si>
  <si>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</si>
  <si>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</si>
  <si>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</si>
  <si>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</si>
  <si>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</si>
  <si>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</si>
  <si>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</si>
  <si>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</si>
  <si>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</si>
  <si>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</si>
  <si>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</si>
  <si>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</si>
  <si>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</si>
  <si>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</si>
  <si>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</si>
  <si>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</si>
  <si>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</si>
  <si>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</si>
  <si>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</si>
  <si>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</si>
  <si>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</si>
  <si>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</si>
  <si>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</si>
  <si>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</si>
  <si>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</si>
  <si>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</si>
  <si>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</si>
  <si>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</si>
  <si>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</si>
  <si>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</si>
  <si>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</si>
  <si>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</si>
  <si>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</si>
  <si>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</si>
  <si>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</si>
  <si>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</si>
  <si>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</si>
  <si>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</si>
  <si>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</si>
  <si>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</si>
  <si>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</si>
  <si>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</si>
  <si>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</si>
  <si>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</si>
  <si>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</si>
  <si>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</si>
  <si>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</si>
  <si>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</si>
  <si>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</si>
  <si>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</si>
  <si>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</si>
  <si>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</si>
  <si>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</si>
  <si>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</si>
  <si>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</si>
  <si>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</si>
  <si>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</si>
  <si>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</si>
  <si>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</si>
  <si>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</si>
  <si>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</si>
  <si>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</si>
  <si>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</si>
  <si>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</si>
  <si>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</si>
  <si>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</si>
  <si>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</si>
  <si>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</si>
  <si>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</si>
  <si>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</si>
  <si>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</si>
  <si>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</si>
  <si>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</si>
  <si>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</si>
  <si>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</si>
  <si>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</si>
  <si>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</si>
  <si>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</si>
  <si>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</si>
  <si>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</si>
  <si>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</si>
  <si>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</si>
  <si>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</si>
  <si>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</si>
  <si>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</si>
  <si>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</si>
  <si>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</si>
  <si>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</si>
  <si>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</si>
  <si>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</si>
  <si>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</si>
  <si>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</si>
  <si>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</si>
  <si>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</si>
  <si>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</si>
  <si>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</si>
  <si>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</si>
  <si>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</si>
  <si>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</si>
  <si>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</si>
  <si>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</si>
  <si>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</si>
  <si>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</si>
  <si>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</si>
  <si>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</si>
  <si>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</si>
  <si>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</si>
  <si>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</si>
  <si>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</si>
  <si>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</si>
  <si>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</si>
  <si>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</si>
  <si>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</si>
  <si>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</si>
  <si>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</si>
  <si>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</si>
  <si>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</si>
  <si>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</si>
  <si>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</si>
  <si>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</si>
  <si>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</si>
  <si>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</si>
  <si>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</si>
  <si>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</si>
  <si>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</si>
  <si>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</si>
  <si>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</si>
  <si>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</si>
  <si>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</si>
  <si>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</si>
  <si>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</si>
  <si>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</si>
  <si>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</si>
  <si>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</si>
  <si>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</si>
  <si>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</si>
  <si>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</si>
  <si>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</si>
  <si>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</si>
  <si>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</si>
  <si>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</si>
  <si>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</si>
  <si>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</si>
  <si>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</si>
  <si>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</si>
  <si>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</si>
  <si>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</si>
  <si>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</si>
  <si>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</si>
  <si>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</si>
  <si>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</si>
  <si>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</si>
  <si>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</si>
  <si>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</si>
  <si>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</si>
  <si>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</si>
  <si>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</si>
  <si>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</si>
  <si>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</si>
  <si>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</si>
  <si>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</si>
  <si>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</si>
  <si>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</si>
  <si>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</si>
  <si>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</si>
  <si>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</si>
  <si>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</si>
  <si>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</si>
  <si>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</si>
  <si>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</si>
  <si>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</si>
  <si>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</si>
  <si>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</si>
  <si>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</si>
  <si>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</si>
  <si>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</si>
  <si>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</si>
  <si>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</si>
  <si>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</si>
  <si>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</si>
  <si>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</si>
  <si>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</si>
  <si>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</si>
  <si>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</si>
  <si>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</si>
  <si>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</si>
  <si>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</si>
  <si>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</si>
  <si>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</si>
  <si>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</si>
  <si>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</si>
  <si>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</si>
  <si>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</si>
  <si>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</si>
  <si>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</si>
  <si>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</si>
  <si>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</si>
  <si>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</si>
  <si>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</si>
  <si>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</si>
  <si>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</si>
  <si>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</si>
  <si>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</si>
  <si>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</si>
  <si>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</si>
  <si>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</si>
  <si>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</si>
  <si>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</si>
  <si>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</si>
  <si>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</si>
  <si>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</si>
  <si>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</si>
  <si>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</si>
  <si>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</si>
  <si>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</si>
  <si>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</si>
  <si>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</si>
  <si>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</si>
  <si>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</si>
  <si>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</si>
  <si>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</si>
  <si>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</si>
  <si>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</si>
  <si>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</si>
  <si>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</si>
  <si>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</si>
  <si>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</si>
  <si>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</si>
  <si>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</si>
  <si>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</si>
  <si>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</si>
  <si>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</si>
  <si>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</si>
  <si>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</si>
  <si>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</si>
  <si>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</si>
  <si>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</si>
  <si>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</si>
  <si>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</si>
  <si>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</si>
  <si>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</si>
  <si>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</si>
  <si>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</si>
  <si>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</si>
  <si>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</si>
  <si>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</si>
  <si>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</si>
  <si>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</si>
  <si>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</si>
  <si>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</si>
  <si>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</si>
  <si>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</si>
  <si>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</si>
  <si>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</si>
  <si>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</si>
  <si>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</si>
  <si>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</si>
  <si>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</si>
  <si>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</si>
  <si>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</si>
  <si>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</si>
  <si>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</si>
  <si>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</si>
  <si>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</si>
  <si>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</si>
  <si>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</si>
  <si>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</si>
  <si>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</si>
  <si>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</si>
  <si>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</si>
  <si>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</si>
  <si>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</si>
  <si>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</si>
  <si>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</si>
  <si>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</si>
  <si>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</si>
  <si>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</si>
  <si>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</si>
  <si>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</si>
  <si>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</si>
  <si>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</si>
  <si>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</si>
  <si>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</si>
  <si>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</si>
  <si>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</si>
  <si>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</si>
  <si>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</si>
  <si>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</si>
  <si>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</si>
  <si>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</si>
  <si>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</si>
  <si>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</si>
  <si>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</si>
  <si>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</si>
  <si>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</si>
  <si>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</si>
  <si>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</si>
  <si>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</si>
  <si>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</si>
  <si>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</si>
  <si>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</si>
  <si>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</si>
  <si>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</si>
  <si>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</si>
  <si>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</si>
  <si>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</si>
  <si>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</si>
  <si>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</si>
  <si>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</si>
  <si>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</si>
  <si>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</si>
  <si>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</si>
  <si>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</si>
  <si>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</si>
  <si>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</si>
  <si>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</si>
  <si>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</si>
  <si>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</si>
  <si>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</si>
  <si>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</si>
  <si>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</si>
  <si>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</si>
  <si>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</si>
  <si>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</si>
  <si>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</si>
  <si>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</si>
  <si>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</si>
  <si>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</si>
  <si>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</si>
  <si>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</si>
  <si>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</si>
  <si>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</si>
  <si>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</si>
  <si>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</si>
  <si>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</si>
  <si>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</si>
  <si>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</si>
  <si>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</si>
  <si>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</si>
  <si>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</si>
  <si>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</si>
  <si>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</si>
  <si>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</si>
  <si>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</si>
  <si>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</si>
  <si>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</si>
  <si>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</si>
  <si>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</si>
  <si>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</si>
  <si>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</si>
  <si>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</si>
  <si>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</si>
  <si>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</si>
  <si>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</si>
  <si>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</si>
  <si>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</si>
  <si>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</si>
  <si>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</si>
  <si>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</si>
  <si>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</si>
  <si>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</si>
  <si>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</si>
  <si>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</si>
  <si>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</si>
  <si>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</si>
  <si>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</si>
  <si>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</si>
  <si>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</si>
  <si>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</si>
  <si>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</si>
  <si>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</si>
  <si>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</si>
  <si>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</si>
  <si>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</si>
  <si>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</si>
  <si>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</si>
  <si>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</si>
  <si>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</si>
  <si>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</si>
  <si>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</si>
  <si>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</si>
  <si>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</si>
  <si>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</si>
  <si>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</si>
  <si>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</si>
  <si>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</si>
  <si>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</si>
  <si>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</si>
  <si>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</si>
  <si>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</si>
  <si>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</si>
  <si>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</si>
  <si>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</si>
  <si>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</si>
  <si>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</si>
  <si>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</si>
  <si>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</si>
  <si>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</si>
  <si>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</si>
  <si>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</si>
  <si>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</si>
  <si>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</si>
  <si>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</si>
  <si>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</si>
  <si>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</si>
  <si>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</si>
  <si>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</si>
  <si>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</si>
  <si>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</si>
  <si>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</si>
  <si>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</si>
  <si>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</si>
  <si>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</si>
  <si>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</si>
  <si>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</si>
  <si>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</si>
  <si>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</si>
  <si>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</si>
  <si>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</si>
  <si>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</si>
  <si>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</si>
  <si>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</si>
  <si>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</si>
  <si>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</si>
  <si>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</si>
  <si>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</si>
  <si>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</si>
  <si>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</si>
  <si>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</si>
  <si>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</si>
  <si>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</si>
  <si>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</si>
  <si>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</si>
  <si>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</si>
  <si>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</si>
  <si>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</si>
  <si>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</si>
  <si>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</si>
  <si>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</si>
  <si>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</si>
  <si>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</si>
  <si>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</si>
  <si>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</si>
  <si>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</si>
  <si>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</si>
  <si>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</si>
  <si>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</si>
  <si>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</si>
  <si>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</si>
  <si>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</si>
  <si>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</si>
  <si>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</si>
  <si>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</si>
  <si>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</si>
  <si>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</si>
  <si>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</si>
  <si>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</si>
  <si>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</si>
  <si>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</si>
  <si>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</si>
  <si>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</si>
  <si>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</si>
  <si>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</si>
  <si>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</si>
  <si>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</si>
  <si>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</si>
  <si>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</si>
  <si>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</si>
  <si>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</si>
  <si>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</si>
  <si>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</si>
  <si>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</si>
  <si>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</si>
  <si>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</si>
  <si>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</si>
  <si>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</si>
  <si>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</si>
  <si>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</si>
  <si>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</si>
  <si>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</si>
  <si>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</si>
  <si>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</si>
  <si>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</si>
  <si>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</si>
  <si>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</si>
  <si>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</si>
  <si>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</si>
  <si>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</si>
  <si>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</si>
  <si>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</si>
  <si>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</si>
  <si>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</si>
  <si>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</si>
  <si>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</si>
  <si>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</si>
  <si>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</si>
  <si>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</si>
  <si>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</si>
  <si>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</si>
  <si>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</si>
  <si>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</si>
  <si>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</si>
  <si>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</si>
  <si>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</si>
  <si>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</si>
  <si>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</si>
  <si>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</si>
  <si>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</si>
  <si>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</si>
  <si>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</si>
  <si>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</si>
  <si>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</si>
  <si>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</si>
  <si>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</si>
  <si>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</si>
  <si>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</si>
  <si>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</si>
  <si>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</si>
  <si>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</si>
  <si>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</si>
  <si>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</si>
  <si>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</si>
  <si>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</si>
  <si>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</si>
  <si>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</si>
  <si>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</si>
  <si>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</si>
  <si>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</si>
  <si>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</si>
  <si>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</si>
  <si>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</si>
  <si>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</si>
  <si>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</si>
  <si>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</si>
  <si>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</si>
  <si>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</si>
  <si>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</si>
  <si>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</si>
  <si>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</si>
  <si>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</si>
  <si>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</si>
  <si>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</si>
  <si>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</si>
  <si>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</si>
  <si>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</si>
  <si>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</si>
  <si>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</si>
  <si>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</si>
  <si>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</si>
  <si>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</si>
  <si>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</si>
  <si>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</si>
  <si>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</si>
  <si>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</si>
  <si>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</si>
  <si>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</si>
  <si>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</si>
  <si>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</si>
  <si>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</si>
  <si>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</si>
  <si>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</si>
  <si>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</si>
  <si>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</si>
  <si>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</si>
  <si>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</si>
  <si>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</si>
  <si>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</si>
  <si>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</si>
  <si>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</si>
  <si>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</si>
  <si>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</si>
  <si>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</si>
  <si>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</si>
  <si>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</si>
  <si>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</si>
  <si>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</si>
  <si>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</si>
  <si>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</si>
  <si>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</si>
  <si>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</si>
  <si>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</si>
  <si>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</si>
  <si>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</si>
  <si>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</si>
  <si>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</si>
  <si>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</si>
  <si>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</si>
  <si>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</si>
  <si>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</si>
  <si>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</si>
  <si>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</si>
  <si>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</si>
  <si>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</si>
  <si>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</si>
  <si>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</si>
  <si>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</si>
  <si>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</si>
  <si>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</si>
  <si>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</si>
  <si>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</si>
  <si>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</si>
  <si>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</si>
  <si>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</si>
  <si>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</si>
  <si>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</si>
  <si>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</si>
  <si>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</si>
  <si>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</si>
  <si>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</si>
  <si>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</si>
  <si>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</si>
  <si>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</si>
  <si>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</si>
  <si>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</si>
  <si>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</si>
  <si>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</si>
  <si>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</si>
  <si>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</si>
  <si>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</si>
  <si>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</si>
  <si>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</si>
  <si>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</si>
  <si>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</si>
  <si>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</si>
  <si>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</si>
  <si>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</si>
  <si>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</si>
  <si>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</si>
  <si>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</si>
  <si>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</si>
  <si>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</si>
  <si>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</si>
  <si>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</si>
  <si>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</si>
  <si>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</si>
  <si>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</si>
  <si>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</si>
  <si>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</si>
  <si>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</si>
  <si>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</si>
  <si>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</si>
  <si>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</si>
  <si>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</si>
  <si>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</si>
  <si>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</si>
  <si>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</si>
  <si>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</si>
  <si>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</si>
  <si>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</si>
  <si>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</si>
  <si>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</si>
  <si>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</si>
  <si>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</si>
  <si>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</si>
  <si>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</si>
  <si>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</si>
  <si>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</si>
  <si>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</si>
  <si>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</si>
  <si>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</si>
  <si>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</si>
  <si>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</si>
  <si>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</si>
  <si>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</si>
  <si>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</si>
  <si>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</si>
  <si>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</si>
  <si>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</si>
  <si>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</si>
  <si>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</si>
  <si>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</si>
  <si>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</si>
  <si>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</si>
  <si>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</si>
  <si>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</si>
  <si>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</si>
  <si>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</si>
  <si>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</si>
  <si>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</si>
  <si>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</si>
  <si>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</si>
  <si>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</si>
  <si>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</si>
  <si>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</si>
  <si>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</si>
  <si>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</si>
  <si>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</si>
  <si>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</si>
  <si>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</si>
  <si>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</si>
  <si>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</si>
  <si>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</si>
  <si>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</si>
  <si>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</si>
  <si>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</si>
  <si>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</si>
  <si>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</si>
  <si>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</si>
  <si>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</si>
  <si>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</si>
  <si>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</si>
  <si>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</si>
  <si>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</si>
  <si>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</si>
  <si>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</si>
  <si>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</si>
  <si>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</si>
  <si>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</si>
  <si>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</si>
  <si>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</si>
  <si>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</si>
  <si>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</si>
  <si>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</si>
  <si>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</si>
  <si>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</si>
  <si>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</si>
  <si>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</si>
  <si>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</si>
  <si>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</si>
  <si>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</si>
  <si>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</si>
  <si>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</si>
  <si>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</si>
  <si>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</si>
  <si>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</si>
  <si>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</si>
  <si>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</si>
  <si>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</si>
  <si>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</si>
  <si>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</si>
  <si>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</si>
  <si>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</si>
  <si>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</si>
  <si>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</si>
  <si>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</si>
  <si>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</si>
  <si>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</si>
  <si>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</si>
  <si>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</si>
  <si>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</si>
  <si>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</si>
  <si>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</si>
  <si>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</si>
  <si>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</si>
  <si>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</si>
  <si>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</si>
  <si>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</si>
  <si>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</si>
  <si>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</si>
  <si>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</si>
  <si>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</si>
  <si>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</si>
  <si>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</si>
  <si>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</si>
  <si>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</si>
  <si>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</si>
  <si>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</si>
  <si>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</si>
  <si>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</si>
  <si>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</si>
  <si>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</si>
  <si>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</si>
  <si>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</si>
  <si>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</si>
  <si>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</si>
  <si>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</si>
  <si>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</si>
  <si>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</si>
  <si>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</si>
  <si>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</si>
  <si>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</si>
  <si>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</si>
  <si>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</si>
  <si>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</si>
  <si>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</si>
  <si>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</si>
  <si>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</si>
  <si>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</si>
  <si>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</si>
  <si>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</si>
  <si>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</si>
  <si>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</si>
  <si>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</si>
  <si>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</si>
  <si>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</si>
  <si>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</si>
  <si>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</si>
  <si>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</si>
  <si>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</si>
  <si>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</si>
  <si>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</si>
  <si>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</si>
  <si>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</si>
  <si>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</si>
  <si>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</si>
  <si>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</si>
  <si>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</si>
  <si>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</si>
  <si>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</si>
  <si>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</si>
  <si>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</si>
  <si>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</si>
  <si>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</si>
  <si>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</si>
  <si>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</si>
  <si>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</si>
  <si>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</si>
  <si>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</si>
  <si>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</si>
  <si>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</si>
  <si>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</si>
  <si>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</si>
  <si>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</si>
  <si>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</si>
  <si>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</si>
  <si>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</si>
  <si>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</si>
  <si>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</si>
  <si>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</si>
  <si>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</si>
  <si>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</si>
  <si>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</si>
  <si>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</si>
  <si>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</si>
  <si>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</si>
  <si>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</si>
  <si>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</si>
  <si>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</si>
  <si>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</si>
  <si>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</si>
  <si>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</si>
  <si>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</si>
  <si>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</si>
  <si>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</si>
  <si>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</si>
  <si>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</si>
  <si>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</si>
  <si>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</si>
  <si>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</si>
  <si>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</si>
  <si>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</si>
  <si>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</si>
  <si>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</si>
  <si>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</si>
  <si>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</si>
  <si>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</si>
  <si>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</si>
  <si>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</si>
  <si>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</si>
  <si>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</si>
  <si>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</si>
  <si>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</si>
  <si>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</si>
  <si>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</si>
  <si>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</si>
  <si>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</si>
  <si>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</si>
  <si>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</si>
  <si>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</si>
  <si>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</si>
  <si>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</si>
  <si>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</si>
  <si>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</si>
  <si>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</si>
  <si>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</si>
  <si>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</si>
  <si>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</si>
  <si>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</si>
  <si>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</si>
  <si>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</si>
  <si>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</si>
  <si>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</si>
  <si>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</si>
  <si>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</si>
  <si>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</si>
  <si>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</si>
  <si>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</si>
  <si>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</si>
  <si>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</si>
  <si>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</si>
  <si>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</si>
  <si>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</si>
  <si>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</si>
  <si>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</si>
  <si>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</si>
  <si>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</si>
  <si>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</si>
  <si>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</si>
  <si>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</si>
  <si>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</si>
  <si>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</si>
  <si>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</si>
  <si>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</si>
  <si>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</si>
  <si>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</si>
  <si>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</si>
  <si>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</si>
  <si>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</si>
  <si>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</si>
  <si>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</si>
  <si>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</si>
  <si>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</si>
  <si>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</si>
  <si>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</si>
  <si>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</si>
  <si>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</si>
  <si>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</si>
  <si>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</si>
  <si>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</si>
  <si>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</si>
  <si>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</si>
  <si>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</si>
  <si>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</si>
  <si>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</si>
  <si>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</si>
  <si>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</si>
  <si>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</si>
  <si>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</si>
  <si>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</si>
  <si>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</si>
  <si>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</si>
  <si>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</si>
  <si>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</si>
  <si>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</si>
  <si>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</si>
  <si>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</si>
  <si>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</si>
  <si>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</si>
  <si>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</si>
  <si>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</si>
  <si>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</si>
  <si>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</si>
  <si>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</si>
  <si>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</si>
  <si>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</si>
  <si>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</si>
  <si>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</si>
  <si>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</si>
  <si>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</si>
  <si>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</si>
  <si>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</si>
  <si>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</si>
  <si>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</si>
  <si>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</si>
  <si>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</si>
  <si>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</si>
  <si>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</si>
  <si>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</si>
  <si>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</si>
  <si>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</si>
  <si>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</si>
  <si>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</si>
  <si>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</si>
  <si>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</si>
  <si>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</si>
  <si>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</si>
  <si>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</si>
  <si>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</si>
  <si>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</si>
  <si>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</si>
  <si>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</si>
  <si>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</si>
  <si>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</si>
  <si>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</si>
  <si>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</si>
  <si>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</si>
  <si>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</si>
  <si>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</si>
  <si>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</si>
  <si>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</si>
  <si>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</si>
  <si>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</si>
  <si>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</si>
  <si>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</si>
  <si>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</si>
  <si>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</si>
  <si>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</si>
  <si>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</si>
  <si>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</si>
  <si>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</si>
  <si>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</si>
  <si>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</si>
  <si>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</si>
  <si>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</si>
  <si>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</si>
  <si>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</si>
  <si>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</si>
  <si>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</si>
  <si>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</si>
  <si>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</si>
  <si>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</si>
  <si>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</si>
  <si>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</si>
  <si>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</si>
  <si>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</si>
  <si>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</si>
  <si>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</si>
  <si>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</si>
  <si>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</si>
  <si>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</si>
  <si>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</si>
  <si>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</si>
  <si>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</si>
  <si>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</si>
  <si>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</si>
  <si>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</si>
  <si>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</si>
  <si>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</si>
  <si>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</si>
  <si>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</si>
  <si>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</si>
  <si>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</si>
  <si>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</si>
  <si>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</si>
  <si>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</si>
  <si>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</si>
  <si>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</si>
  <si>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</si>
  <si>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</si>
  <si>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</si>
  <si>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</si>
  <si>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</si>
  <si>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</si>
  <si>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</si>
  <si>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</si>
  <si>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</si>
  <si>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</si>
  <si>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</si>
  <si>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</si>
  <si>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</si>
  <si>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</si>
  <si>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</si>
  <si>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</si>
  <si>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</si>
  <si>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</si>
  <si>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</si>
  <si>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</si>
  <si>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</si>
  <si>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</si>
  <si>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</si>
  <si>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</si>
  <si>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</si>
  <si>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</si>
  <si>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</si>
  <si>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</si>
  <si>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</si>
  <si>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</si>
  <si>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</si>
  <si>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</si>
  <si>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</si>
  <si>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</si>
  <si>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</si>
  <si>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</si>
  <si>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</si>
  <si>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</si>
  <si>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</si>
  <si>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</si>
  <si>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</si>
  <si>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</si>
  <si>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</si>
  <si>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</si>
  <si>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</si>
  <si>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</si>
  <si>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</si>
  <si>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</si>
  <si>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</si>
  <si>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</si>
  <si>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</si>
  <si>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</si>
  <si>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</si>
  <si>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</si>
  <si>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</si>
  <si>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</si>
  <si>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</si>
  <si>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</si>
  <si>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</si>
  <si>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</si>
  <si>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</si>
  <si>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</si>
  <si>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</si>
  <si>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</si>
  <si>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</si>
  <si>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</si>
  <si>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</si>
  <si>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</si>
  <si>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</si>
  <si>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</si>
  <si>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</si>
  <si>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</si>
  <si>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</si>
  <si>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</si>
  <si>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</si>
  <si>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</si>
  <si>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</si>
  <si>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</si>
  <si>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</si>
  <si>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</si>
  <si>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</si>
  <si>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</si>
  <si>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</si>
  <si>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</si>
  <si>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</si>
  <si>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</si>
  <si>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</si>
  <si>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</si>
  <si>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</si>
  <si>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</si>
  <si>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</si>
  <si>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</si>
  <si>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</si>
  <si>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</si>
  <si>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</si>
  <si>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</si>
  <si>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</si>
  <si>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</si>
  <si>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</si>
  <si>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</si>
  <si>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</si>
  <si>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</si>
  <si>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</si>
  <si>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</si>
  <si>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</si>
  <si>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</si>
  <si>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</si>
  <si>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</si>
  <si>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</si>
  <si>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</si>
  <si>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</si>
  <si>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</si>
  <si>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</si>
  <si>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</si>
  <si>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</si>
  <si>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</si>
  <si>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</si>
  <si>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</si>
  <si>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</si>
  <si>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</si>
  <si>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</si>
  <si>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</si>
  <si>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</si>
  <si>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</si>
  <si>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</si>
  <si>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</si>
  <si>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</si>
  <si>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</si>
  <si>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</si>
  <si>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</si>
  <si>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</si>
  <si>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</si>
  <si>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</si>
  <si>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</si>
  <si>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</si>
  <si>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</si>
  <si>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</si>
  <si>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</si>
  <si>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</si>
  <si>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</si>
  <si>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</si>
  <si>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</si>
  <si>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</si>
  <si>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</si>
  <si>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</si>
  <si>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</si>
  <si>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</si>
  <si>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</si>
  <si>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</si>
  <si>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</si>
  <si>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</si>
  <si>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</si>
  <si>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</si>
  <si>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</si>
  <si>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</si>
  <si>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</si>
  <si>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</si>
  <si>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</si>
  <si>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</si>
  <si>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</si>
  <si>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</si>
  <si>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</si>
  <si>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</si>
  <si>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</si>
  <si>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</si>
  <si>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</si>
  <si>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</si>
  <si>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</si>
  <si>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</si>
  <si>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</si>
  <si>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</si>
  <si>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</si>
  <si>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</si>
  <si>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</si>
  <si>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</si>
  <si>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</si>
  <si>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</si>
  <si>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</si>
  <si>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</si>
  <si>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</si>
  <si>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</si>
  <si>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</si>
  <si>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</si>
  <si>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</si>
  <si>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</si>
  <si>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</si>
  <si>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</si>
  <si>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</si>
  <si>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</si>
  <si>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</si>
  <si>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</si>
  <si>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</si>
  <si>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</si>
  <si>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</si>
  <si>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</si>
  <si>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</si>
  <si>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</si>
  <si>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</si>
  <si>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</si>
  <si>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</si>
  <si>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</si>
  <si>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</si>
  <si>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</si>
  <si>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</si>
  <si>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</si>
  <si>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</si>
  <si>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</si>
  <si>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</si>
  <si>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</si>
  <si>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</si>
  <si>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</si>
  <si>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</si>
  <si>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</si>
  <si>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</si>
  <si>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</si>
  <si>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</si>
  <si>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</si>
  <si>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</si>
  <si>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</si>
  <si>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</si>
  <si>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</si>
  <si>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</si>
  <si>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</si>
  <si>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</si>
  <si>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</si>
  <si>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</si>
  <si>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</si>
  <si>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</si>
  <si>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</si>
  <si>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</si>
  <si>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</si>
  <si>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</si>
  <si>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</si>
  <si>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</si>
  <si>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</si>
  <si>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</si>
  <si>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</si>
  <si>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</si>
  <si>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</si>
  <si>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</si>
  <si>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</si>
  <si>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</si>
  <si>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</si>
  <si>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</si>
  <si>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</si>
  <si>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</si>
  <si>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</si>
  <si>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</si>
  <si>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</si>
  <si>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</si>
  <si>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</si>
  <si>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</si>
  <si>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</si>
  <si>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</si>
  <si>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</si>
  <si>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</si>
  <si>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</si>
  <si>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</si>
  <si>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</si>
  <si>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</si>
  <si>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</si>
  <si>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</si>
  <si>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</si>
  <si>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</si>
  <si>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</si>
  <si>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</si>
  <si>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</si>
  <si>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</si>
  <si>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</si>
  <si>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</si>
  <si>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</si>
  <si>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</si>
  <si>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</si>
  <si>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</si>
  <si>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</si>
  <si>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</si>
  <si>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</si>
  <si>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</si>
  <si>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</si>
  <si>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</si>
  <si>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</si>
  <si>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</si>
  <si>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</si>
  <si>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</si>
  <si>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</si>
  <si>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</si>
  <si>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</si>
  <si>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</si>
  <si>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</si>
  <si>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</si>
  <si>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</si>
  <si>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</si>
  <si>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</si>
  <si>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</si>
  <si>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</si>
  <si>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</si>
  <si>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</si>
  <si>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</si>
  <si>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</si>
  <si>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</si>
  <si>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</si>
  <si>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</si>
  <si>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</si>
  <si>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</si>
  <si>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</si>
  <si>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</si>
  <si>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</si>
  <si>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</si>
  <si>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</si>
  <si>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</si>
  <si>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</si>
  <si>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</si>
  <si>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</si>
  <si>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</si>
  <si>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</si>
  <si>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</si>
  <si>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</si>
  <si>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</si>
  <si>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</si>
  <si>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</si>
  <si>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</si>
  <si>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</si>
  <si>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</si>
  <si>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</si>
  <si>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</si>
  <si>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</si>
  <si>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</si>
  <si>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</si>
  <si>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</si>
  <si>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</si>
  <si>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</si>
  <si>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</si>
  <si>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</si>
  <si>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</si>
  <si>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</si>
  <si>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</si>
  <si>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</si>
  <si>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</si>
  <si>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</si>
  <si>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</si>
  <si>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</si>
  <si>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</si>
  <si>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</si>
  <si>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</si>
  <si>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</si>
  <si>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</si>
  <si>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</si>
  <si>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</si>
  <si>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</si>
  <si>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</si>
  <si>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</si>
  <si>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</si>
  <si>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</si>
  <si>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</si>
  <si>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</si>
  <si>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</si>
  <si>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</si>
  <si>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</si>
  <si>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</si>
  <si>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</si>
  <si>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</si>
  <si>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</si>
  <si>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</si>
  <si>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</si>
  <si>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</si>
  <si>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</si>
  <si>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</si>
  <si>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</si>
  <si>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</si>
  <si>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</si>
  <si>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</si>
  <si>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</si>
  <si>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</si>
  <si>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</si>
  <si>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</si>
  <si>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</si>
  <si>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</si>
  <si>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</si>
  <si>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</si>
  <si>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</si>
  <si>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</si>
  <si>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</si>
  <si>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</si>
  <si>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</si>
  <si>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</si>
  <si>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</si>
  <si>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</si>
  <si>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</si>
  <si>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</si>
  <si>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</si>
  <si>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</si>
  <si>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</si>
  <si>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</si>
  <si>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</si>
  <si>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</si>
  <si>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</si>
  <si>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</si>
  <si>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</si>
  <si>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</si>
  <si>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</si>
  <si>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</si>
  <si>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</si>
  <si>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</si>
  <si>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</si>
  <si>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</si>
  <si>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</si>
  <si>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</si>
  <si>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</si>
  <si>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</si>
  <si>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</si>
  <si>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</si>
  <si>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</si>
  <si>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</si>
  <si>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</si>
  <si>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</si>
  <si>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</si>
  <si>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</si>
  <si>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</si>
  <si>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</si>
  <si>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</si>
  <si>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</si>
  <si>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</si>
  <si>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</si>
  <si>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</si>
  <si>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</si>
  <si>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</si>
  <si>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</si>
  <si>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</si>
  <si>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</si>
  <si>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</si>
  <si>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</si>
  <si>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</si>
  <si>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</si>
  <si>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</si>
  <si>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</si>
  <si>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</si>
  <si>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</si>
  <si>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</si>
  <si>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</si>
  <si>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</si>
  <si>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</si>
  <si>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</si>
  <si>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</si>
  <si>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</si>
  <si>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</si>
  <si>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</si>
  <si>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</si>
  <si>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</si>
  <si>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</si>
  <si>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</si>
  <si>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</si>
  <si>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</si>
  <si>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</si>
  <si>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</si>
  <si>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</si>
  <si>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</si>
  <si>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</si>
  <si>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</si>
  <si>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</si>
  <si>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</si>
  <si>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</si>
  <si>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</si>
  <si>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</si>
  <si>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</si>
  <si>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</si>
  <si>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</si>
  <si>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</si>
  <si>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</si>
  <si>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</si>
  <si>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</si>
  <si>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</si>
  <si>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</si>
  <si>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</si>
  <si>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</si>
  <si>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</si>
  <si>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</si>
  <si>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</si>
  <si>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</si>
  <si>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</si>
  <si>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</si>
  <si>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</si>
  <si>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</si>
  <si>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</si>
  <si>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</si>
  <si>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</si>
  <si>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</si>
  <si>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</si>
  <si>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</si>
  <si>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</si>
  <si>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</si>
  <si>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</si>
  <si>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</si>
  <si>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</si>
  <si>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</si>
  <si>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</si>
  <si>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</si>
  <si>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</si>
  <si>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</si>
  <si>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</si>
  <si>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</si>
  <si>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</si>
  <si>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</si>
  <si>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</si>
  <si>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</si>
  <si>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</si>
  <si>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</si>
  <si>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</si>
  <si>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</si>
  <si>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</si>
  <si>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</si>
  <si>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</si>
  <si>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</si>
  <si>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</si>
  <si>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</si>
  <si>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</si>
  <si>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</si>
  <si>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</si>
  <si>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</si>
  <si>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</si>
  <si>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</si>
  <si>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</si>
  <si>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</si>
  <si>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</si>
  <si>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</si>
  <si>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</si>
  <si>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</si>
  <si>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</si>
  <si>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</si>
  <si>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</si>
  <si>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</si>
  <si>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</si>
  <si>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</si>
  <si>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</si>
  <si>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</si>
  <si>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</si>
  <si>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</si>
  <si>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</si>
  <si>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</si>
  <si>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</si>
  <si>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</si>
  <si>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</si>
  <si>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</si>
  <si>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</si>
  <si>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</si>
  <si>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</si>
  <si>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</si>
  <si>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</si>
  <si>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</si>
  <si>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</si>
  <si>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</si>
  <si>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</si>
  <si>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</si>
  <si>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</si>
  <si>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</si>
  <si>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</si>
  <si>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</si>
  <si>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</si>
  <si>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</si>
  <si>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</si>
  <si>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</si>
  <si>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</si>
  <si>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</si>
  <si>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</si>
  <si>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</si>
  <si>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</si>
  <si>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</si>
  <si>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</si>
  <si>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</si>
  <si>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</si>
  <si>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</si>
  <si>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</si>
  <si>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</si>
  <si>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</si>
  <si>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</si>
  <si>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</si>
  <si>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</si>
  <si>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</si>
  <si>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</si>
  <si>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</si>
  <si>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</si>
  <si>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</si>
  <si>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</si>
  <si>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</si>
  <si>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</si>
  <si>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</si>
  <si>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</si>
  <si>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</si>
  <si>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</si>
  <si>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</si>
  <si>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</si>
  <si>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</si>
  <si>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</si>
  <si>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</si>
  <si>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</si>
  <si>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</si>
  <si>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</si>
  <si>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</si>
  <si>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</si>
  <si>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</si>
  <si>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</si>
  <si>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</si>
  <si>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</si>
  <si>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</si>
  <si>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</si>
  <si>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</si>
  <si>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</si>
  <si>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</si>
  <si>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</si>
  <si>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</si>
  <si>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</si>
  <si>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</si>
  <si>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</si>
  <si>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</si>
  <si>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</si>
  <si>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</si>
  <si>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</si>
  <si>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</si>
  <si>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</si>
  <si>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</si>
  <si>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</si>
  <si>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</si>
  <si>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</si>
  <si>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</si>
  <si>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</si>
  <si>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</si>
  <si>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</si>
  <si>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</si>
  <si>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</si>
  <si>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</si>
  <si>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</si>
  <si>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</si>
  <si>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</si>
  <si>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</si>
  <si>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</si>
  <si>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</si>
  <si>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</si>
  <si>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</si>
  <si>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</si>
  <si>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</si>
  <si>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</si>
  <si>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</si>
  <si>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</si>
  <si>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</si>
  <si>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</si>
  <si>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</si>
  <si>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</si>
  <si>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</si>
  <si>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</si>
  <si>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</si>
  <si>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</si>
  <si>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</si>
  <si>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</si>
  <si>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</si>
  <si>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</si>
  <si>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</si>
  <si>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</si>
  <si>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</si>
  <si>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</si>
  <si>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</si>
  <si>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</si>
  <si>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</si>
  <si>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</si>
  <si>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</si>
  <si>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</si>
  <si>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</si>
  <si>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</si>
  <si>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</si>
  <si>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</si>
  <si>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</si>
  <si>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</si>
  <si>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</si>
  <si>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</si>
  <si>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</si>
  <si>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</si>
  <si>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</si>
  <si>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</si>
  <si>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</si>
  <si>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</si>
  <si>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</si>
  <si>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</si>
  <si>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</si>
  <si>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</si>
  <si>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</si>
  <si>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</si>
  <si>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</si>
  <si>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</si>
  <si>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</si>
  <si>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</si>
  <si>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</si>
  <si>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</si>
  <si>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</si>
  <si>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</si>
  <si>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</si>
  <si>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</si>
  <si>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</si>
  <si>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</si>
  <si>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</si>
  <si>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</si>
  <si>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</si>
  <si>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</si>
  <si>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</si>
  <si>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</si>
  <si>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</si>
  <si>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</si>
  <si>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</si>
  <si>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</si>
  <si>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</si>
  <si>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</si>
  <si>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</si>
  <si>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</si>
  <si>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</si>
  <si>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</si>
  <si>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</si>
  <si>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</si>
  <si>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</si>
  <si>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</si>
  <si>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</si>
  <si>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</si>
  <si>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</si>
  <si>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</si>
  <si>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</si>
  <si>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</si>
  <si>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</si>
  <si>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</si>
  <si>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</si>
  <si>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</si>
  <si>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</si>
  <si>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</si>
  <si>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</si>
  <si>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</si>
  <si>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</si>
  <si>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</si>
  <si>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</si>
  <si>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</si>
  <si>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</si>
  <si>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</si>
  <si>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</si>
  <si>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</si>
  <si>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</si>
  <si>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</si>
  <si>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</si>
  <si>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</si>
  <si>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</si>
  <si>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</si>
  <si>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</si>
  <si>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</si>
  <si>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</si>
  <si>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</si>
  <si>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</si>
  <si>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</si>
  <si>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</si>
  <si>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</si>
  <si>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</si>
  <si>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</si>
  <si>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</si>
  <si>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</si>
  <si>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</si>
  <si>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</si>
  <si>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</si>
  <si>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</si>
  <si>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</si>
  <si>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</si>
  <si>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</si>
  <si>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</si>
  <si>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</si>
  <si>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</si>
  <si>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</si>
  <si>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</si>
  <si>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</si>
  <si>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</si>
  <si>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</si>
  <si>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</si>
  <si>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</si>
  <si>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</si>
  <si>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</si>
  <si>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</si>
  <si>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</si>
  <si>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</si>
  <si>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</si>
  <si>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</si>
  <si>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</si>
  <si>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</si>
  <si>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</si>
  <si>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</si>
  <si>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</si>
  <si>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</si>
  <si>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</si>
  <si>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</si>
  <si>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</si>
  <si>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</si>
  <si>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</si>
  <si>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</si>
  <si>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</si>
  <si>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</si>
  <si>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</si>
  <si>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</si>
  <si>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</si>
  <si>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</si>
  <si>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</si>
  <si>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</si>
  <si>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</si>
  <si>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</si>
  <si>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</si>
  <si>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</si>
  <si>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</si>
  <si>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</si>
  <si>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</si>
  <si>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</si>
  <si>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</si>
  <si>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</si>
  <si>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</si>
  <si>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</si>
  <si>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</si>
  <si>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</si>
  <si>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</si>
  <si>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</si>
  <si>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</si>
  <si>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</si>
  <si>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</si>
  <si>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</si>
  <si>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</si>
  <si>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</si>
  <si>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</si>
  <si>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</si>
  <si>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</si>
  <si>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</si>
  <si>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</si>
  <si>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</si>
  <si>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</si>
  <si>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</si>
  <si>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</si>
  <si>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</si>
  <si>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</si>
  <si>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</si>
  <si>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</si>
  <si>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</si>
  <si>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</si>
  <si>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</si>
  <si>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</si>
  <si>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</si>
  <si>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</si>
  <si>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</si>
  <si>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</si>
  <si>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</si>
  <si>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</si>
  <si>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</si>
  <si>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</si>
  <si>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</si>
  <si>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</si>
  <si>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</si>
  <si>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</si>
  <si>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</si>
  <si>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</si>
  <si>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</si>
  <si>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</si>
  <si>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</si>
  <si>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</si>
  <si>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</si>
  <si>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</si>
  <si>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</si>
  <si>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</si>
  <si>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</si>
  <si>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</si>
  <si>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</si>
  <si>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</si>
  <si>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</si>
  <si>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</si>
  <si>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</si>
  <si>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</si>
  <si>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</si>
  <si>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</si>
  <si>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</si>
  <si>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</si>
  <si>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</si>
  <si>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</si>
  <si>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</si>
  <si>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</si>
  <si>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</si>
  <si>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</si>
  <si>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</si>
  <si>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</si>
  <si>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</si>
  <si>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</si>
  <si>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</si>
  <si>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</si>
  <si>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</si>
  <si>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</si>
  <si>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</si>
  <si>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</si>
  <si>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</si>
  <si>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</si>
  <si>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</si>
  <si>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</si>
  <si>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</si>
  <si>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</si>
  <si>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</si>
  <si>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</si>
  <si>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</si>
  <si>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</si>
  <si>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</si>
  <si>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</si>
  <si>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</si>
  <si>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</si>
  <si>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</si>
  <si>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</si>
  <si>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</si>
  <si>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</si>
  <si>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</si>
  <si>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</si>
  <si>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</si>
  <si>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</si>
  <si>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</si>
  <si>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</si>
  <si>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</si>
  <si>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</si>
  <si>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</si>
  <si>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</si>
  <si>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</si>
  <si>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</si>
  <si>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</si>
  <si>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</si>
  <si>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</si>
  <si>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</si>
  <si>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</si>
  <si>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</si>
  <si>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</si>
  <si>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</si>
  <si>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</si>
  <si>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</si>
  <si>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</si>
  <si>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</si>
  <si>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</si>
  <si>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</si>
  <si>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</si>
  <si>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</si>
  <si>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</si>
  <si>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</si>
  <si>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</si>
  <si>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</si>
  <si>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</si>
  <si>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</si>
  <si>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</si>
  <si>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</si>
  <si>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</si>
  <si>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</si>
  <si>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</si>
  <si>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</si>
  <si>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</si>
  <si>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</si>
  <si>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</si>
  <si>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</si>
  <si>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</si>
  <si>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</si>
  <si>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</si>
  <si>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</si>
  <si>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</si>
  <si>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</si>
  <si>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</si>
  <si>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</si>
  <si>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</si>
  <si>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</si>
  <si>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</si>
  <si>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</si>
  <si>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</si>
  <si>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</si>
  <si>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</si>
  <si>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</si>
  <si>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</si>
  <si>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</si>
  <si>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</si>
  <si>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</si>
  <si>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</si>
  <si>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</si>
  <si>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</si>
  <si>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</si>
  <si>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</si>
  <si>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</si>
  <si>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</si>
  <si>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</si>
  <si>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</si>
  <si>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</si>
  <si>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</si>
  <si>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</si>
  <si>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</si>
  <si>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</si>
  <si>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</si>
  <si>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</si>
  <si>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</si>
  <si>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</si>
  <si>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</si>
  <si>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</si>
  <si>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</si>
  <si>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</si>
  <si>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</si>
  <si>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</si>
  <si>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</si>
  <si>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</si>
  <si>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</si>
  <si>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</si>
  <si>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</si>
  <si>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</si>
  <si>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</si>
  <si>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</si>
  <si>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</si>
  <si>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</si>
  <si>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</si>
  <si>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</si>
  <si>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</si>
  <si>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</si>
  <si>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</si>
  <si>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</si>
  <si>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</si>
  <si>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</si>
  <si>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</si>
  <si>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</si>
  <si>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</si>
  <si>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</si>
  <si>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</si>
  <si>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</si>
  <si>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</si>
  <si>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</si>
  <si>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</si>
  <si>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</si>
  <si>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</si>
  <si>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</si>
  <si>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</si>
  <si>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</si>
  <si>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</si>
  <si>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</si>
  <si>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</si>
  <si>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</si>
  <si>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</si>
  <si>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</si>
  <si>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</si>
  <si>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</si>
  <si>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</si>
  <si>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</si>
  <si>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</si>
  <si>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</si>
  <si>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</si>
  <si>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</si>
  <si>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</si>
  <si>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</si>
  <si>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</si>
  <si>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</si>
  <si>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</si>
  <si>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</si>
  <si>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</si>
  <si>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</si>
  <si>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</si>
  <si>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</si>
  <si>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</si>
  <si>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</si>
  <si>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</si>
  <si>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</si>
  <si>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</si>
  <si>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</si>
  <si>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</si>
  <si>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</si>
  <si>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</si>
  <si>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</si>
  <si>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</si>
  <si>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</si>
  <si>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</si>
  <si>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</si>
  <si>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</si>
  <si>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</si>
  <si>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</si>
  <si>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</si>
  <si>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</si>
  <si>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</si>
  <si>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</si>
  <si>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</si>
  <si>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</si>
  <si>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</si>
  <si>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</si>
  <si>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</si>
  <si>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</si>
  <si>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</si>
  <si>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</si>
  <si>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</si>
  <si>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</si>
  <si>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</si>
  <si>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</si>
  <si>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</si>
  <si>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</si>
  <si>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</si>
  <si>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</si>
  <si>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</si>
  <si>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</si>
  <si>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</si>
  <si>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</si>
  <si>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</si>
  <si>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</si>
  <si>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</si>
  <si>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</si>
  <si>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</si>
  <si>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</si>
  <si>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</si>
  <si>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</si>
  <si>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</si>
  <si>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</si>
  <si>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</si>
  <si>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</si>
  <si>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</si>
  <si>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</si>
  <si>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</si>
  <si>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</si>
  <si>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</si>
  <si>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</si>
  <si>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</si>
  <si>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</si>
  <si>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</si>
  <si>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</si>
  <si>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</si>
  <si>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</si>
  <si>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</si>
  <si>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</si>
  <si>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</si>
  <si>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</si>
  <si>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</si>
  <si>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</si>
  <si>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</si>
  <si>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</si>
  <si>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</si>
  <si>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</si>
  <si>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</si>
  <si>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</si>
  <si>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</si>
  <si>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</si>
  <si>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</si>
  <si>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</si>
  <si>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</si>
  <si>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</si>
  <si>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</si>
  <si>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</si>
  <si>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</si>
  <si>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</si>
  <si>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</si>
  <si>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</si>
  <si>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</si>
  <si>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</si>
  <si>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</si>
  <si>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</si>
  <si>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</si>
  <si>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</si>
  <si>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</si>
  <si>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</si>
  <si>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</si>
  <si>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</si>
  <si>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</si>
  <si>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</si>
  <si>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</si>
  <si>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</si>
  <si>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</si>
  <si>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</si>
  <si>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</si>
  <si>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</si>
  <si>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</si>
  <si>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</si>
  <si>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</si>
  <si>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</si>
  <si>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</si>
  <si>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</si>
  <si>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</si>
  <si>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</si>
  <si>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</si>
  <si>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</si>
  <si>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</si>
  <si>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</si>
  <si>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</si>
  <si>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</si>
  <si>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</si>
  <si>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</si>
  <si>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</si>
  <si>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</si>
  <si>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</si>
  <si>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</si>
  <si>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</si>
  <si>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</si>
  <si>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</si>
  <si>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</si>
  <si>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</si>
  <si>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</si>
  <si>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</si>
  <si>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</si>
  <si>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</si>
  <si>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</si>
  <si>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</si>
  <si>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</si>
  <si>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</si>
  <si>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</si>
  <si>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</si>
  <si>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</si>
  <si>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</si>
  <si>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</si>
  <si>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</si>
  <si>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</si>
  <si>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</si>
  <si>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</si>
  <si>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</si>
  <si>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</si>
  <si>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</si>
  <si>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</si>
  <si>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</si>
  <si>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</si>
  <si>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</si>
  <si>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</si>
  <si>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</si>
  <si>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</si>
  <si>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</si>
  <si>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</si>
  <si>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</si>
  <si>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</si>
  <si>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</si>
  <si>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</si>
  <si>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</si>
  <si>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</si>
  <si>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</si>
  <si>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</si>
  <si>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</si>
  <si>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</si>
  <si>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</si>
  <si>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</si>
  <si>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</si>
  <si>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</si>
  <si>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</si>
  <si>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</si>
  <si>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</si>
  <si>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</si>
  <si>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</si>
  <si>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</si>
  <si>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</si>
  <si>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</si>
  <si>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</si>
  <si>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</si>
  <si>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</si>
  <si>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</si>
  <si>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</si>
  <si>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</si>
  <si>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</si>
  <si>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</si>
  <si>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</si>
  <si>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</si>
  <si>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</si>
  <si>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</si>
  <si>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</si>
  <si>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</si>
  <si>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</si>
  <si>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</si>
  <si>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</si>
  <si>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</si>
  <si>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</si>
  <si>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</si>
  <si>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</si>
  <si>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</si>
  <si>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</si>
  <si>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</si>
  <si>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</si>
  <si>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</si>
  <si>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</si>
  <si>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</si>
  <si>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</si>
  <si>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</si>
  <si>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</si>
  <si>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</si>
  <si>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</si>
  <si>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</si>
  <si>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</si>
  <si>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</si>
  <si>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</si>
  <si>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</si>
  <si>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</si>
  <si>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</si>
  <si>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</si>
  <si>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</si>
  <si>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</si>
  <si>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</si>
  <si>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</si>
  <si>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</si>
  <si>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</si>
  <si>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</si>
  <si>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</si>
  <si>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</si>
  <si>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</si>
  <si>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</si>
  <si>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</si>
  <si>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</si>
  <si>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</si>
  <si>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</si>
  <si>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</si>
  <si>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</si>
  <si>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</si>
  <si>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</si>
  <si>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</si>
  <si>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</si>
  <si>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</si>
  <si>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</si>
  <si>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</si>
  <si>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</si>
  <si>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</si>
  <si>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</si>
  <si>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</si>
  <si>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</si>
  <si>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</si>
  <si>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</si>
  <si>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</si>
  <si>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</si>
  <si>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</si>
  <si>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</si>
  <si>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</si>
  <si>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</si>
  <si>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</si>
  <si>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</si>
  <si>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</si>
  <si>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</si>
  <si>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</si>
  <si>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</si>
  <si>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</si>
  <si>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</si>
  <si>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</si>
  <si>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</si>
  <si>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</si>
  <si>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</si>
  <si>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</si>
  <si>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</si>
  <si>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</si>
  <si>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</si>
  <si>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</si>
  <si>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</si>
  <si>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</si>
  <si>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</si>
  <si>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</si>
  <si>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</si>
  <si>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</si>
  <si>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</si>
  <si>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</si>
  <si>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</si>
  <si>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</si>
  <si>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</si>
  <si>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</si>
  <si>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</si>
  <si>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</si>
  <si>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</si>
  <si>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</si>
  <si>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</si>
  <si>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</si>
  <si>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</si>
  <si>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</si>
  <si>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</si>
  <si>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</si>
  <si>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</si>
  <si>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</si>
  <si>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</si>
  <si>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</si>
  <si>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</si>
  <si>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</si>
  <si>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</si>
  <si>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</si>
  <si>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</si>
  <si>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</si>
  <si>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</si>
  <si>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</si>
  <si>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</si>
  <si>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</si>
  <si>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</si>
  <si>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</si>
  <si>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</si>
  <si>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</si>
  <si>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</si>
  <si>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</si>
  <si>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</si>
  <si>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</si>
  <si>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</si>
  <si>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</si>
  <si>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</si>
  <si>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</si>
  <si>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</si>
  <si>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</si>
  <si>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</si>
  <si>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</si>
  <si>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</si>
  <si>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</si>
  <si>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</si>
  <si>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</si>
  <si>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</si>
  <si>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</si>
  <si>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</si>
  <si>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</si>
  <si>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</si>
  <si>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</si>
  <si>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</si>
  <si>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</si>
  <si>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</si>
  <si>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</si>
  <si>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</si>
  <si>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</si>
  <si>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</si>
  <si>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</si>
  <si>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</si>
  <si>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</si>
  <si>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</si>
  <si>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</si>
  <si>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</si>
  <si>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</si>
  <si>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</si>
  <si>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</si>
  <si>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</si>
  <si>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</si>
  <si>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</si>
  <si>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</si>
  <si>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</si>
  <si>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</si>
  <si>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</si>
  <si>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</si>
  <si>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</si>
  <si>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</si>
  <si>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</si>
  <si>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</si>
  <si>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</si>
  <si>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</si>
  <si>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</si>
  <si>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</si>
  <si>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</si>
  <si>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</si>
  <si>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</si>
  <si>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</si>
  <si>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</si>
  <si>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</si>
  <si>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</si>
  <si>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</si>
  <si>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</si>
  <si>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</si>
  <si>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</si>
  <si>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</si>
  <si>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</si>
  <si>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</si>
  <si>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</si>
  <si>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</si>
  <si>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</si>
  <si>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</si>
  <si>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</si>
  <si>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</si>
  <si>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</si>
  <si>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</si>
  <si>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</si>
  <si>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</si>
  <si>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</si>
  <si>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</si>
  <si>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</si>
  <si>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</si>
  <si>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</si>
  <si>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</si>
  <si>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</si>
  <si>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</si>
  <si>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</si>
  <si>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</si>
  <si>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</si>
  <si>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</si>
  <si>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</si>
  <si>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</si>
  <si>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</si>
  <si>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</si>
  <si>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</si>
  <si>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</si>
  <si>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</si>
  <si>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</si>
  <si>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</si>
  <si>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</si>
  <si>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</si>
  <si>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</si>
  <si>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</si>
  <si>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</si>
  <si>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</si>
  <si>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</si>
  <si>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</si>
  <si>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</si>
  <si>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</si>
  <si>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</si>
  <si>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</si>
  <si>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</si>
  <si>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</si>
  <si>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</si>
  <si>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</si>
  <si>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</si>
  <si>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</si>
  <si>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</si>
  <si>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</si>
  <si>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</si>
  <si>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</si>
  <si>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</si>
  <si>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</si>
  <si>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</si>
  <si>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</si>
  <si>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</si>
  <si>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</si>
  <si>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</si>
  <si>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</si>
  <si>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</si>
  <si>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</si>
  <si>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</si>
  <si>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</si>
  <si>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</si>
  <si>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</si>
  <si>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</si>
  <si>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</si>
  <si>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</si>
  <si>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</si>
  <si>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</si>
  <si>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</si>
  <si>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</si>
  <si>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</si>
  <si>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</si>
  <si>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</si>
  <si>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</si>
  <si>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</si>
  <si>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</si>
  <si>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</si>
  <si>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</si>
  <si>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</si>
  <si>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</si>
  <si>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</si>
  <si>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</si>
  <si>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</si>
  <si>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</si>
  <si>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</si>
  <si>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</si>
  <si>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</si>
  <si>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</si>
  <si>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</si>
  <si>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</si>
  <si>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</si>
  <si>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</si>
  <si>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</si>
  <si>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</si>
  <si>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</si>
  <si>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</si>
  <si>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</si>
  <si>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</si>
  <si>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</si>
  <si>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</si>
  <si>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</si>
  <si>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</si>
  <si>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</si>
  <si>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</si>
  <si>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</si>
  <si>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</si>
  <si>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</si>
  <si>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</si>
  <si>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</si>
  <si>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</si>
  <si>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</si>
  <si>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</si>
  <si>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</si>
  <si>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</si>
  <si>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</si>
  <si>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</si>
  <si>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</si>
  <si>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</si>
  <si>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</si>
  <si>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</si>
  <si>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</si>
  <si>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</si>
  <si>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</si>
  <si>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</si>
  <si>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</si>
  <si>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</si>
  <si>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</si>
  <si>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</si>
  <si>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</si>
  <si>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</si>
  <si>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</si>
  <si>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</si>
  <si>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</si>
  <si>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</si>
  <si>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</si>
  <si>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</si>
  <si>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</si>
  <si>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</si>
  <si>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</si>
  <si>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</si>
  <si>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</si>
  <si>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</si>
  <si>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</si>
  <si>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</si>
  <si>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</si>
  <si>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</si>
  <si>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</si>
  <si>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</si>
  <si>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</si>
  <si>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</si>
  <si>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</si>
  <si>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</si>
  <si>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</si>
  <si>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</si>
  <si>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</si>
  <si>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</si>
  <si>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</si>
  <si>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</si>
  <si>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</si>
  <si>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</si>
  <si>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</si>
  <si>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</si>
  <si>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</si>
  <si>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</si>
  <si>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</si>
  <si>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</si>
  <si>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</si>
  <si>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</si>
  <si>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</si>
  <si>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</si>
  <si>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</si>
  <si>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</si>
  <si>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</si>
  <si>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</si>
  <si>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</si>
  <si>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</si>
  <si>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</si>
  <si>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</si>
  <si>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</si>
  <si>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</si>
  <si>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</si>
  <si>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</si>
  <si>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</si>
  <si>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</si>
  <si>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</si>
  <si>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</si>
  <si>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</si>
  <si>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</si>
  <si>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</si>
  <si>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</si>
  <si>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</si>
  <si>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</si>
  <si>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</si>
  <si>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</si>
  <si>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</si>
  <si>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</si>
  <si>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</si>
  <si>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</si>
  <si>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</si>
  <si>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</si>
  <si>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</si>
  <si>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</si>
  <si>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</si>
  <si>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</si>
  <si>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</si>
  <si>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</si>
  <si>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</si>
  <si>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</si>
  <si>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</si>
  <si>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</si>
  <si>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</si>
  <si>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</si>
  <si>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</si>
  <si>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</si>
  <si>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</si>
  <si>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</si>
  <si>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</si>
  <si>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</si>
  <si>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</si>
  <si>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</si>
  <si>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</si>
  <si>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</si>
  <si>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</si>
  <si>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</si>
  <si>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</si>
  <si>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</si>
  <si>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</si>
  <si>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</si>
  <si>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</si>
  <si>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</si>
  <si>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</si>
  <si>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</si>
  <si>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</si>
  <si>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</si>
  <si>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</si>
  <si>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</si>
  <si>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</si>
  <si>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</si>
  <si>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</si>
  <si>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</si>
  <si>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</si>
  <si>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</si>
  <si>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</si>
  <si>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</si>
  <si>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</si>
  <si>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</si>
  <si>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</si>
  <si>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</si>
  <si>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</si>
  <si>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</si>
  <si>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</si>
  <si>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</si>
  <si>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</si>
  <si>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</si>
  <si>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</si>
  <si>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</si>
  <si>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</si>
  <si>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</si>
  <si>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</si>
  <si>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</si>
  <si>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</si>
  <si>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</si>
  <si>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</si>
  <si>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</si>
  <si>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</si>
  <si>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</si>
  <si>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</si>
  <si>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</si>
  <si>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</si>
  <si>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</si>
  <si>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</si>
  <si>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</si>
  <si>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</si>
  <si>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</si>
  <si>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</si>
  <si>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</si>
  <si>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</si>
  <si>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</si>
  <si>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</si>
  <si>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</si>
  <si>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</si>
  <si>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</si>
  <si>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</si>
  <si>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</si>
  <si>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</si>
  <si>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</si>
  <si>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</si>
  <si>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</si>
  <si>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</si>
  <si>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</si>
  <si>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</si>
  <si>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</si>
  <si>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</si>
  <si>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</si>
  <si>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</si>
  <si>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</si>
  <si>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</si>
  <si>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</si>
  <si>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</si>
  <si>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</si>
  <si>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</si>
  <si>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</si>
  <si>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</si>
  <si>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</si>
  <si>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</si>
  <si>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</si>
  <si>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</si>
  <si>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</si>
  <si>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</si>
  <si>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</si>
  <si>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</si>
  <si>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</si>
  <si>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</si>
  <si>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</si>
  <si>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</si>
  <si>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</si>
  <si>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</si>
  <si>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</si>
  <si>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</si>
  <si>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</si>
  <si>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</si>
  <si>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</si>
  <si>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</si>
  <si>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</si>
  <si>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</si>
  <si>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</si>
  <si>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</si>
  <si>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</si>
  <si>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</si>
  <si>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</si>
  <si>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</si>
  <si>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</si>
  <si>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</si>
  <si>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</si>
  <si>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</si>
  <si>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</si>
  <si>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</si>
  <si>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</si>
  <si>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</si>
  <si>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</si>
  <si>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</si>
  <si>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</si>
  <si>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</si>
  <si>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</si>
  <si>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</si>
  <si>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</si>
  <si>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</si>
  <si>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</si>
  <si>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</si>
  <si>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</si>
  <si>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</si>
  <si>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</si>
  <si>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</si>
  <si>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</si>
  <si>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</si>
  <si>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</si>
  <si>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</si>
  <si>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</si>
  <si>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</si>
  <si>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</si>
  <si>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</si>
  <si>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</si>
  <si>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</si>
  <si>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</si>
  <si>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</si>
  <si>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</si>
  <si>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</si>
  <si>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</si>
  <si>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</si>
  <si>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</si>
  <si>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</si>
  <si>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</si>
  <si>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</si>
  <si>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</si>
  <si>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</si>
  <si>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</si>
  <si>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</si>
  <si>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</si>
  <si>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</si>
  <si>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</si>
  <si>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</si>
  <si>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</si>
  <si>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</si>
  <si>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</si>
  <si>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</si>
  <si>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</si>
  <si>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</si>
  <si>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</si>
  <si>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</si>
  <si>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</si>
  <si>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</si>
  <si>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</si>
  <si>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</si>
  <si>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</si>
  <si>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</si>
  <si>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</si>
  <si>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</si>
  <si>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</si>
  <si>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</si>
  <si>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</si>
  <si>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</si>
  <si>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</si>
  <si>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</si>
  <si>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</si>
  <si>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</si>
  <si>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</si>
  <si>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</si>
  <si>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</si>
  <si>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</si>
  <si>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</si>
  <si>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</si>
  <si>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</si>
  <si>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</si>
  <si>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</si>
  <si>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</si>
  <si>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</si>
  <si>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</si>
  <si>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</si>
  <si>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</si>
  <si>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</si>
  <si>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</si>
  <si>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</si>
  <si>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</si>
  <si>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</si>
  <si>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</si>
  <si>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</si>
  <si>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</si>
  <si>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</si>
  <si>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</si>
  <si>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</si>
  <si>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</si>
  <si>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</si>
  <si>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</si>
  <si>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</si>
  <si>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</si>
  <si>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</si>
  <si>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</si>
  <si>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</si>
  <si>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</si>
  <si>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</si>
  <si>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</si>
  <si>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</si>
  <si>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</si>
  <si>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</si>
  <si>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</si>
  <si>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</si>
  <si>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</si>
  <si>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</si>
  <si>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</si>
  <si>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</si>
  <si>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</si>
  <si>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</si>
  <si>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</si>
  <si>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</si>
  <si>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</si>
  <si>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</si>
  <si>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</si>
  <si>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</si>
  <si>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</si>
  <si>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</si>
  <si>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</si>
  <si>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</si>
  <si>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</si>
  <si>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</si>
  <si>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</si>
  <si>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</si>
  <si>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</si>
  <si>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</si>
  <si>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</si>
  <si>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</si>
  <si>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</si>
  <si>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</si>
  <si>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</si>
  <si>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</si>
  <si>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</si>
  <si>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</si>
  <si>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</si>
  <si>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</si>
  <si>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</si>
  <si>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</si>
  <si>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</si>
  <si>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</si>
  <si>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</si>
  <si>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</si>
  <si>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</si>
  <si>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</si>
  <si>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</si>
  <si>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</si>
  <si>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</si>
  <si>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</si>
  <si>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</si>
  <si>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</si>
  <si>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</si>
  <si>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</si>
  <si>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</si>
  <si>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</si>
  <si>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</si>
  <si>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</si>
  <si>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</si>
  <si>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</si>
  <si>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</si>
  <si>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</si>
  <si>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</si>
  <si>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</si>
  <si>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</si>
  <si>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</si>
  <si>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</si>
  <si>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</si>
  <si>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</si>
  <si>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</si>
  <si>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</si>
  <si>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</si>
  <si>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</si>
  <si>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</si>
  <si>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</si>
  <si>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</si>
  <si>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</si>
  <si>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</si>
  <si>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</si>
  <si>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</si>
  <si>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</si>
  <si>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</si>
  <si>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</si>
  <si>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</si>
  <si>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</si>
  <si>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</si>
  <si>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</si>
  <si>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</si>
  <si>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</si>
  <si>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</si>
  <si>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</si>
  <si>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</si>
  <si>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</si>
  <si>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</si>
  <si>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</si>
  <si>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</si>
  <si>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</si>
  <si>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</si>
  <si>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</si>
  <si>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</si>
  <si>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</si>
  <si>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</si>
  <si>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</si>
  <si>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</si>
  <si>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</si>
  <si>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</si>
  <si>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</si>
  <si>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</si>
  <si>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</si>
  <si>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</si>
  <si>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</si>
  <si>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</si>
  <si>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</si>
  <si>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</si>
  <si>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</si>
  <si>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</si>
  <si>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</si>
  <si>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</si>
  <si>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</si>
  <si>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</si>
  <si>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</si>
  <si>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</si>
  <si>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</si>
  <si>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</si>
  <si>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</si>
  <si>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</si>
  <si>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</si>
  <si>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</si>
  <si>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</si>
  <si>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</si>
  <si>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</si>
  <si>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</si>
  <si>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</si>
  <si>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</si>
  <si>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</si>
  <si>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</si>
  <si>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</si>
  <si>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</si>
  <si>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</si>
  <si>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</si>
  <si>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</si>
  <si>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</si>
  <si>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</si>
  <si>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</si>
  <si>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</si>
  <si>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</si>
  <si>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</si>
  <si>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</si>
  <si>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</si>
  <si>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</si>
  <si>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</si>
  <si>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</si>
  <si>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</si>
  <si>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</si>
  <si>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</si>
  <si>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</si>
  <si>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</si>
  <si>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</si>
  <si>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</si>
  <si>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</si>
  <si>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</si>
  <si>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</si>
  <si>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</si>
  <si>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</si>
  <si>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</si>
  <si>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</si>
  <si>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</si>
  <si>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</si>
  <si>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</si>
  <si>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</si>
  <si>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</si>
  <si>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</si>
  <si>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</si>
  <si>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</si>
  <si>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</si>
  <si>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</si>
  <si>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</si>
  <si>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</si>
  <si>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</si>
  <si>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</si>
  <si>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</si>
  <si>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</si>
  <si>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</si>
  <si>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</si>
  <si>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</si>
  <si>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</si>
  <si>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</si>
  <si>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</si>
  <si>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</si>
  <si>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</si>
  <si>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</si>
  <si>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</si>
  <si>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</si>
  <si>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</si>
  <si>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</si>
  <si>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</si>
  <si>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</si>
  <si>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</si>
  <si>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</si>
  <si>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</si>
  <si>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</si>
  <si>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</si>
  <si>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</si>
  <si>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</si>
  <si>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</si>
  <si>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</si>
  <si>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</si>
  <si>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</si>
  <si>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</si>
  <si>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</si>
  <si>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</si>
  <si>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</si>
  <si>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</si>
  <si>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</si>
  <si>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</si>
  <si>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</si>
  <si>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</si>
  <si>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</si>
  <si>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</si>
  <si>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</si>
  <si>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</si>
  <si>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</si>
  <si>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</si>
  <si>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</si>
  <si>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</si>
  <si>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</si>
  <si>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</si>
  <si>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</si>
  <si>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</si>
  <si>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</si>
  <si>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</si>
  <si>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</si>
  <si>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</si>
  <si>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</si>
  <si>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</si>
  <si>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</si>
  <si>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</si>
  <si>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</si>
  <si>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</si>
  <si>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</si>
  <si>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</si>
  <si>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</si>
  <si>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</si>
  <si>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</si>
  <si>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</si>
  <si>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</si>
  <si>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</si>
  <si>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</si>
  <si>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</si>
  <si>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</si>
  <si>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</si>
  <si>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</si>
  <si>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</si>
  <si>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</si>
  <si>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</si>
  <si>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</si>
  <si>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</si>
  <si>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</si>
  <si>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</si>
  <si>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</si>
  <si>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</si>
  <si>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</si>
  <si>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</si>
  <si>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</si>
  <si>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</si>
  <si>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</si>
  <si>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</si>
  <si>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</si>
  <si>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</si>
  <si>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</si>
  <si>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</si>
  <si>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</si>
  <si>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</si>
  <si>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</si>
  <si>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</si>
  <si>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</si>
  <si>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</si>
  <si>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</si>
  <si>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</si>
  <si>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</si>
  <si>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</si>
  <si>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</si>
  <si>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</si>
  <si>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</si>
  <si>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</si>
  <si>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</si>
  <si>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</si>
  <si>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</si>
  <si>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</si>
  <si>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</si>
  <si>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</si>
  <si>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</si>
  <si>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</si>
  <si>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</si>
  <si>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</si>
  <si>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</si>
  <si>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</si>
  <si>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</si>
  <si>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</si>
  <si>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</si>
  <si>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</si>
  <si>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</si>
  <si>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</si>
  <si>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</si>
  <si>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</si>
  <si>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</si>
  <si>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</si>
  <si>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</si>
  <si>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</si>
  <si>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</si>
  <si>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</si>
  <si>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</si>
  <si>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</si>
  <si>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</si>
  <si>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</si>
  <si>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</si>
  <si>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</si>
  <si>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</si>
  <si>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</si>
  <si>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</si>
  <si>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</si>
  <si>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</si>
  <si>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</si>
  <si>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</si>
  <si>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</si>
  <si>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</si>
  <si>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</si>
  <si>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</si>
  <si>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</si>
  <si>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</si>
  <si>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</si>
  <si>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</si>
  <si>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</si>
  <si>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</si>
  <si>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</si>
  <si>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</si>
  <si>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</si>
  <si>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</si>
  <si>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</si>
  <si>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</si>
  <si>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</si>
  <si>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</si>
  <si>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</si>
  <si>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</si>
  <si>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</si>
  <si>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</si>
  <si>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</si>
  <si>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</si>
  <si>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</si>
  <si>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</si>
  <si>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</si>
  <si>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</si>
  <si>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</si>
  <si>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</si>
  <si>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</si>
  <si>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</si>
  <si>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</si>
  <si>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</si>
  <si>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</si>
  <si>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</si>
  <si>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</si>
  <si>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</si>
  <si>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</si>
  <si>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</si>
  <si>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</si>
  <si>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</si>
  <si>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</si>
  <si>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</si>
  <si>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</si>
  <si>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</si>
  <si>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</si>
  <si>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</si>
  <si>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</si>
  <si>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</si>
  <si>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</si>
  <si>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</si>
  <si>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</si>
  <si>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</si>
  <si>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</si>
  <si>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</si>
  <si>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</si>
  <si>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</si>
  <si>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</si>
  <si>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</si>
  <si>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</si>
  <si>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</si>
  <si>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</si>
  <si>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</si>
  <si>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</si>
  <si>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</si>
  <si>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</si>
  <si>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</si>
  <si>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</si>
  <si>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</si>
  <si>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</si>
  <si>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</si>
  <si>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</si>
  <si>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</si>
  <si>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</si>
  <si>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</si>
  <si>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</si>
  <si>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</si>
  <si>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</si>
  <si>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</si>
  <si>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</si>
  <si>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</si>
  <si>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</si>
  <si>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</si>
  <si>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</si>
  <si>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</si>
  <si>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</si>
  <si>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</si>
  <si>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</si>
  <si>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</si>
  <si>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</si>
  <si>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</si>
  <si>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</si>
  <si>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</si>
  <si>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</si>
  <si>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</si>
  <si>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</si>
  <si>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</si>
  <si>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</si>
  <si>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</si>
  <si>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</si>
  <si>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</si>
  <si>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</si>
  <si>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</si>
  <si>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</si>
  <si>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</si>
  <si>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</si>
  <si>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</si>
  <si>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</si>
  <si>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</si>
  <si>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</si>
  <si>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</si>
  <si>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</si>
  <si>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</si>
  <si>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</si>
  <si>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</si>
  <si>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</si>
  <si>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</si>
  <si>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</si>
  <si>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</si>
  <si>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</si>
  <si>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</si>
  <si>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</si>
  <si>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</si>
  <si>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</si>
  <si>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</si>
  <si>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</si>
  <si>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</si>
  <si>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</si>
  <si>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</si>
  <si>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</si>
  <si>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</si>
  <si>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</si>
  <si>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</si>
  <si>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</si>
  <si>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</si>
  <si>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</si>
  <si>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</si>
  <si>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</si>
  <si>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</si>
  <si>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</si>
  <si>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</si>
  <si>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</si>
  <si>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</si>
  <si>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</si>
  <si>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</si>
  <si>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</si>
  <si>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</si>
  <si>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</si>
  <si>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</si>
  <si>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</si>
  <si>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</si>
  <si>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</si>
  <si>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</si>
  <si>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</si>
  <si>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</si>
  <si>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</si>
  <si>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</si>
  <si>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</si>
  <si>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</si>
  <si>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</si>
  <si>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</si>
  <si>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</si>
  <si>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</si>
  <si>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</si>
  <si>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</si>
  <si>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</si>
  <si>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</si>
  <si>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</si>
  <si>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</si>
  <si>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</si>
  <si>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</si>
  <si>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</si>
  <si>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</si>
  <si>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</si>
  <si>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</si>
  <si>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</si>
  <si>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</si>
  <si>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</si>
  <si>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</si>
  <si>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</si>
  <si>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</si>
  <si>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</si>
  <si>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</si>
  <si>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</si>
  <si>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</si>
  <si>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</si>
  <si>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</si>
  <si>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</si>
  <si>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</si>
  <si>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</si>
  <si>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</si>
  <si>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</si>
  <si>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</si>
  <si>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</si>
  <si>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</si>
  <si>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</si>
  <si>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</si>
  <si>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</si>
  <si>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</si>
  <si>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</si>
  <si>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</si>
  <si>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</si>
  <si>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</si>
  <si>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</si>
  <si>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</si>
  <si>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</si>
  <si>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</si>
  <si>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</si>
  <si>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</si>
  <si>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</si>
  <si>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</si>
  <si>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</si>
  <si>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</si>
  <si>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</si>
  <si>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</si>
  <si>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</si>
  <si>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</si>
  <si>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</si>
  <si>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</si>
  <si>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</si>
  <si>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</si>
  <si>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</si>
  <si>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</si>
  <si>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</si>
  <si>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</si>
  <si>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</si>
  <si>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</si>
  <si>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</si>
  <si>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</si>
  <si>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</si>
  <si>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</si>
  <si>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</si>
  <si>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</si>
  <si>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</si>
  <si>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</si>
  <si>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</si>
  <si>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</si>
  <si>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</si>
  <si>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</si>
  <si>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</si>
  <si>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</si>
  <si>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</si>
  <si>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</si>
  <si>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</si>
  <si>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</si>
  <si>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</si>
  <si>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</si>
  <si>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</si>
  <si>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</si>
  <si>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</si>
  <si>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</si>
  <si>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</si>
  <si>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</si>
  <si>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</si>
  <si>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</si>
  <si>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</si>
  <si>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</si>
  <si>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</si>
  <si>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</si>
  <si>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</si>
  <si>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</si>
  <si>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</si>
  <si>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</si>
  <si>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</si>
  <si>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</si>
  <si>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</si>
  <si>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</si>
  <si>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</si>
  <si>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</si>
  <si>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</si>
  <si>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</si>
  <si>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</si>
  <si>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</si>
  <si>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</si>
  <si>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</si>
  <si>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</si>
  <si>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</si>
  <si>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</si>
  <si>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</si>
  <si>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</si>
  <si>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</si>
  <si>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</si>
  <si>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</si>
  <si>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</si>
  <si>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</si>
  <si>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</si>
  <si>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</si>
  <si>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</si>
  <si>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</si>
  <si>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</si>
  <si>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</si>
  <si>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</si>
  <si>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</si>
  <si>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</si>
  <si>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</si>
  <si>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</si>
  <si>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</si>
  <si>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</si>
  <si>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</si>
  <si>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</si>
  <si>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</si>
  <si>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</si>
  <si>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</si>
  <si>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</si>
  <si>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</si>
  <si>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</si>
  <si>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</si>
  <si>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</si>
  <si>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</si>
  <si>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</si>
  <si>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</si>
  <si>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</si>
  <si>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</si>
  <si>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</si>
  <si>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</si>
  <si>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</si>
  <si>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</si>
  <si>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</si>
  <si>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</si>
  <si>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</si>
  <si>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</si>
  <si>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</si>
  <si>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</si>
  <si>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</si>
  <si>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</si>
  <si>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</si>
  <si>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</si>
  <si>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</si>
  <si>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</si>
  <si>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</si>
  <si>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</si>
  <si>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</si>
  <si>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</si>
  <si>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</si>
  <si>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</si>
  <si>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</si>
  <si>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</si>
  <si>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</si>
  <si>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</si>
  <si>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</si>
  <si>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</si>
  <si>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</si>
  <si>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</si>
  <si>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</si>
  <si>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</si>
  <si>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</si>
  <si>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</si>
  <si>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</si>
  <si>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</si>
  <si>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</si>
  <si>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</si>
  <si>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</si>
  <si>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</si>
  <si>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</si>
  <si>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</si>
  <si>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</si>
  <si>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</si>
  <si>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</si>
  <si>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</si>
  <si>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</si>
  <si>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</si>
  <si>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</si>
  <si>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</si>
  <si>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</si>
  <si>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</si>
  <si>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</si>
  <si>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</si>
  <si>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</si>
  <si>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</si>
  <si>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</si>
  <si>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</si>
  <si>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</si>
  <si>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</si>
  <si>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</si>
  <si>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</si>
  <si>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</si>
  <si>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</si>
  <si>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</si>
  <si>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</si>
  <si>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</si>
  <si>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</si>
  <si>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</si>
  <si>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</si>
  <si>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</si>
  <si>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</si>
  <si>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</si>
  <si>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</si>
  <si>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</si>
  <si>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</si>
  <si>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</si>
  <si>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</si>
  <si>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</si>
  <si>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</si>
  <si>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</si>
  <si>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</si>
  <si>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</si>
  <si>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</si>
  <si>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</si>
  <si>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</si>
  <si>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</si>
  <si>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</si>
  <si>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</si>
  <si>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</si>
  <si>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</si>
  <si>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</si>
  <si>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</si>
  <si>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</si>
  <si>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</si>
  <si>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</si>
  <si>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</si>
  <si>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</si>
  <si>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</si>
  <si>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</si>
  <si>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</si>
  <si>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</si>
  <si>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</si>
  <si>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</si>
  <si>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</si>
  <si>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</si>
  <si>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</si>
  <si>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</si>
  <si>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</si>
  <si>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</si>
  <si>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</si>
  <si>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</si>
  <si>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</si>
  <si>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</si>
  <si>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</si>
  <si>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</si>
  <si>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</si>
  <si>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</si>
  <si>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</si>
  <si>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</si>
  <si>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</si>
  <si>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</si>
  <si>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</si>
  <si>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</si>
  <si>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</si>
  <si>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</si>
  <si>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</si>
  <si>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</si>
  <si>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</si>
  <si>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</si>
  <si>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</si>
  <si>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</si>
  <si>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</si>
  <si>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</si>
  <si>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</si>
  <si>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</si>
  <si>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</si>
  <si>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</si>
  <si>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</si>
  <si>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</si>
  <si>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</si>
  <si>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</si>
  <si>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</si>
  <si>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</si>
  <si>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</si>
  <si>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</si>
  <si>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</si>
  <si>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</si>
  <si>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</si>
  <si>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</si>
  <si>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</si>
  <si>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</si>
  <si>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</si>
  <si>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</si>
  <si>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</si>
  <si>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</si>
  <si>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</si>
  <si>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</si>
  <si>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</si>
  <si>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</si>
  <si>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</si>
  <si>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</si>
  <si>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</si>
  <si>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</si>
  <si>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</si>
  <si>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</si>
  <si>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</si>
  <si>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</si>
  <si>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</si>
  <si>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</si>
  <si>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</si>
  <si>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</si>
  <si>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</si>
  <si>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</si>
  <si>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</si>
  <si>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</si>
  <si>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</si>
  <si>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</si>
  <si>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</si>
  <si>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</si>
  <si>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</si>
  <si>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</si>
  <si>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</si>
  <si>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</si>
  <si>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</si>
  <si>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</si>
  <si>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</si>
  <si>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</si>
  <si>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</si>
  <si>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</si>
  <si>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</si>
  <si>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</si>
  <si>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</si>
  <si>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</si>
  <si>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</si>
  <si>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</si>
  <si>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</si>
  <si>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</si>
  <si>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</si>
  <si>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</si>
  <si>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</si>
  <si>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</si>
  <si>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</si>
  <si>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</si>
  <si>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</si>
  <si>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</si>
  <si>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</si>
  <si>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</si>
  <si>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</si>
  <si>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</si>
  <si>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</si>
  <si>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</si>
  <si>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</si>
  <si>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</si>
  <si>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</si>
  <si>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</si>
  <si>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</si>
  <si>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</si>
  <si>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</si>
  <si>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</si>
  <si>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</si>
  <si>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</si>
  <si>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</si>
  <si>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</si>
  <si>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</si>
  <si>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</si>
  <si>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</si>
  <si>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</si>
  <si>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</si>
  <si>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</si>
  <si>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</si>
  <si>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</si>
  <si>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</si>
  <si>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</si>
  <si>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</si>
  <si>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</si>
  <si>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</si>
  <si>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</si>
  <si>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</si>
  <si>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</si>
  <si>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</si>
  <si>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</si>
  <si>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</si>
  <si>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</si>
  <si>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</si>
  <si>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</si>
  <si>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</si>
  <si>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</si>
  <si>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</si>
  <si>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</si>
  <si>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</si>
  <si>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</si>
  <si>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</si>
  <si>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</si>
  <si>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</si>
  <si>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</si>
  <si>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</si>
  <si>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</si>
  <si>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</si>
  <si>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</si>
  <si>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</si>
  <si>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</si>
  <si>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</si>
  <si>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</si>
  <si>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</si>
  <si>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</si>
  <si>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</si>
  <si>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</si>
  <si>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</si>
  <si>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</si>
  <si>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</si>
  <si>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</si>
  <si>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</si>
  <si>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</si>
  <si>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</si>
  <si>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</si>
  <si>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</si>
  <si>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</si>
  <si>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</si>
  <si>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</si>
  <si>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</si>
  <si>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</si>
  <si>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</si>
  <si>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</si>
  <si>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</si>
  <si>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</si>
  <si>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</si>
  <si>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</si>
  <si>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</si>
  <si>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</si>
  <si>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</si>
  <si>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</si>
  <si>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</si>
  <si>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</si>
  <si>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</si>
  <si>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</si>
  <si>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</si>
  <si>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</si>
  <si>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</si>
  <si>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</si>
  <si>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</si>
  <si>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</si>
  <si>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</si>
  <si>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</si>
  <si>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</si>
  <si>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</si>
  <si>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</si>
  <si>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</si>
  <si>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</si>
  <si>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</si>
  <si>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</si>
  <si>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</si>
  <si>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</si>
  <si>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</si>
  <si>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</si>
  <si>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</si>
  <si>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</si>
  <si>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</si>
  <si>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</si>
  <si>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</si>
  <si>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</si>
  <si>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</si>
  <si>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</si>
  <si>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</si>
  <si>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</si>
  <si>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</si>
  <si>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</si>
  <si>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</si>
  <si>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</si>
  <si>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</si>
  <si>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</si>
  <si>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</si>
  <si>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</si>
  <si>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</si>
  <si>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</si>
  <si>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</si>
  <si>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</si>
  <si>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</si>
  <si>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</si>
  <si>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</si>
  <si>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</si>
  <si>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</si>
  <si>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</si>
  <si>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</si>
  <si>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</si>
  <si>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</si>
  <si>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</si>
  <si>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</si>
  <si>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</si>
  <si>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</si>
  <si>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</si>
  <si>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</si>
  <si>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</si>
  <si>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</si>
  <si>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</si>
  <si>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</si>
  <si>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</si>
  <si>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</si>
  <si>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</si>
  <si>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</si>
  <si>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</si>
  <si>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</si>
  <si>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</si>
  <si>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</si>
  <si>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</si>
  <si>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</si>
  <si>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</si>
  <si>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</si>
  <si>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</si>
  <si>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</si>
  <si>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</si>
  <si>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</si>
  <si>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</si>
  <si>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</si>
  <si>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</si>
  <si>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</si>
  <si>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</si>
  <si>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</si>
  <si>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</si>
  <si>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</si>
  <si>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</si>
  <si>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</si>
  <si>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</si>
  <si>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</si>
  <si>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</si>
  <si>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</si>
  <si>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</si>
  <si>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</si>
  <si>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</si>
  <si>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</si>
  <si>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</si>
  <si>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</si>
  <si>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</si>
  <si>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</si>
  <si>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</si>
  <si>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</si>
  <si>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</si>
  <si>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</si>
  <si>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</si>
  <si>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</si>
  <si>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</si>
  <si>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</si>
  <si>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</si>
  <si>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</si>
  <si>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</si>
  <si>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</si>
  <si>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</si>
  <si>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</si>
  <si>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</si>
  <si>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</si>
  <si>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</si>
  <si>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</si>
  <si>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</si>
  <si>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</si>
  <si>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</si>
  <si>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</si>
  <si>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</si>
  <si>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</si>
  <si>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</si>
  <si>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</si>
  <si>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</si>
  <si>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</si>
  <si>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</si>
  <si>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</si>
  <si>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</si>
  <si>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</si>
  <si>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</si>
  <si>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</si>
  <si>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</si>
  <si>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</si>
  <si>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</si>
  <si>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</si>
  <si>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</si>
  <si>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</si>
  <si>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</si>
  <si>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</si>
  <si>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</si>
  <si>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</si>
  <si>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</si>
  <si>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</si>
  <si>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</si>
  <si>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</si>
  <si>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</si>
  <si>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</si>
  <si>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</si>
  <si>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</si>
  <si>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</si>
  <si>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</si>
  <si>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</si>
  <si>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</si>
  <si>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</si>
  <si>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</si>
  <si>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</si>
  <si>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</si>
  <si>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</si>
  <si>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</si>
  <si>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</si>
  <si>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</si>
  <si>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</si>
  <si>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</si>
  <si>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</si>
  <si>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</si>
  <si>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</si>
  <si>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</si>
  <si>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</si>
  <si>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</si>
  <si>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</si>
  <si>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</si>
  <si>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</si>
  <si>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</si>
  <si>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</si>
  <si>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</si>
  <si>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</si>
  <si>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</si>
  <si>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</si>
  <si>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</si>
  <si>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</si>
  <si>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</si>
  <si>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</si>
  <si>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</si>
  <si>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</si>
  <si>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</si>
  <si>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</si>
  <si>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</si>
  <si>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</si>
  <si>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</si>
  <si>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</si>
  <si>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</si>
  <si>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</si>
  <si>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</si>
  <si>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</si>
  <si>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</si>
  <si>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</si>
  <si>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</si>
  <si>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</si>
  <si>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</si>
  <si>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</si>
  <si>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</si>
  <si>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</si>
  <si>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</si>
  <si>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</si>
  <si>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</si>
  <si>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</si>
  <si>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</si>
  <si>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</si>
  <si>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</si>
  <si>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</si>
  <si>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</si>
  <si>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</si>
  <si>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</si>
  <si>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</si>
  <si>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</si>
  <si>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</si>
  <si>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</si>
  <si>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</si>
  <si>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</si>
  <si>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</si>
  <si>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</si>
  <si>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</si>
  <si>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</si>
  <si>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</si>
  <si>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</si>
  <si>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</si>
  <si>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</si>
  <si>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</si>
  <si>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</si>
  <si>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</si>
  <si>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</si>
  <si>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</si>
  <si>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</si>
  <si>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</si>
  <si>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</si>
  <si>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</si>
  <si>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</si>
  <si>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</si>
  <si>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</si>
  <si>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</si>
  <si>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</si>
  <si>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</si>
  <si>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</si>
  <si>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</si>
  <si>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</si>
  <si>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</si>
  <si>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</si>
  <si>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</si>
  <si>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</si>
  <si>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</si>
  <si>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</si>
  <si>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</si>
  <si>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</si>
  <si>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</si>
  <si>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</si>
  <si>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</si>
  <si>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</si>
  <si>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</si>
  <si>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</si>
  <si>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</si>
  <si>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</si>
  <si>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</si>
  <si>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</si>
  <si>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</si>
  <si>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</si>
  <si>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</si>
  <si>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</si>
  <si>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</si>
  <si>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</si>
  <si>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</si>
  <si>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</si>
  <si>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</si>
  <si>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</si>
  <si>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</si>
  <si>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</si>
  <si>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</si>
  <si>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</si>
  <si>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</si>
  <si>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</si>
  <si>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</si>
  <si>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</si>
  <si>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</si>
  <si>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</si>
  <si>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</si>
  <si>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</si>
  <si>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</si>
  <si>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</si>
  <si>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</si>
  <si>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</si>
  <si>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</si>
  <si>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</si>
  <si>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</si>
  <si>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</si>
  <si>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</si>
  <si>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</si>
  <si>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</si>
  <si>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</si>
  <si>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</si>
  <si>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</si>
  <si>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</si>
  <si>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</si>
  <si>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</si>
  <si>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</si>
  <si>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</si>
  <si>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</si>
  <si>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</si>
  <si>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</si>
  <si>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</si>
  <si>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</si>
  <si>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</si>
  <si>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</si>
  <si>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</si>
  <si>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</si>
  <si>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</si>
  <si>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</si>
  <si>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</si>
  <si>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</si>
  <si>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</si>
  <si>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</si>
  <si>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</si>
  <si>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</si>
  <si>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</si>
  <si>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</si>
  <si>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</si>
  <si>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</si>
  <si>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</si>
  <si>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</si>
  <si>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</si>
  <si>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</si>
  <si>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</si>
  <si>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</si>
  <si>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</si>
  <si>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</si>
  <si>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</si>
  <si>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</si>
  <si>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</si>
  <si>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</si>
  <si>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</si>
  <si>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</si>
  <si>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</si>
  <si>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</si>
  <si>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</si>
  <si>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</si>
  <si>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</si>
  <si>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</si>
  <si>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</si>
  <si>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</si>
  <si>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</si>
  <si>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</si>
  <si>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</si>
  <si>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</si>
  <si>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</si>
  <si>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</si>
  <si>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</si>
  <si>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</si>
  <si>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</si>
  <si>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</si>
  <si>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</si>
  <si>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</si>
  <si>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</si>
  <si>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</si>
  <si>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</si>
  <si>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</si>
  <si>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</si>
  <si>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</si>
  <si>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</si>
  <si>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</si>
  <si>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</si>
  <si>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</si>
  <si>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</si>
  <si>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</si>
  <si>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</si>
  <si>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</si>
  <si>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</si>
  <si>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</si>
  <si>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</si>
  <si>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</si>
  <si>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</si>
  <si>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</si>
  <si>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</si>
  <si>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</si>
  <si>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</si>
  <si>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</si>
  <si>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</si>
  <si>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</si>
  <si>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</si>
  <si>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</si>
  <si>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</si>
  <si>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</si>
  <si>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</si>
  <si>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</si>
  <si>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</si>
  <si>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</si>
  <si>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</si>
  <si>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</si>
  <si>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</si>
  <si>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</si>
  <si>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</si>
  <si>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</si>
  <si>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</si>
  <si>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</si>
  <si>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</si>
  <si>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</si>
  <si>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</si>
  <si>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</si>
  <si>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</si>
  <si>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</si>
  <si>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</si>
  <si>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</si>
  <si>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</si>
  <si>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</si>
  <si>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</si>
  <si>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</si>
  <si>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</si>
  <si>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</si>
  <si>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</si>
  <si>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</si>
  <si>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</si>
  <si>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</si>
  <si>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</si>
  <si>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</si>
  <si>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</si>
  <si>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</si>
  <si>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</si>
  <si>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</si>
  <si>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</si>
  <si>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</si>
  <si>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</si>
  <si>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</si>
  <si>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</si>
  <si>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</si>
  <si>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</si>
  <si>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</si>
  <si>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</si>
  <si>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</si>
  <si>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</si>
  <si>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</si>
  <si>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</si>
  <si>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</si>
  <si>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</si>
  <si>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</si>
  <si>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</si>
  <si>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</si>
  <si>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</si>
  <si>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</si>
  <si>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</si>
  <si>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</si>
  <si>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</si>
  <si>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</si>
  <si>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</si>
  <si>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</si>
  <si>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</si>
  <si>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</si>
  <si>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</si>
  <si>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</si>
  <si>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</si>
  <si>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</si>
  <si>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</si>
  <si>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</si>
  <si>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</si>
  <si>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</si>
  <si>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</si>
  <si>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</si>
  <si>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</si>
  <si>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</si>
  <si>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</si>
  <si>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</si>
  <si>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</si>
  <si>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</si>
  <si>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</si>
  <si>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</si>
  <si>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</si>
  <si>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</si>
  <si>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</si>
  <si>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</si>
  <si>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</si>
  <si>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</si>
  <si>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</si>
  <si>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</si>
  <si>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</si>
  <si>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</si>
  <si>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</si>
  <si>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</si>
  <si>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</si>
  <si>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</si>
  <si>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</si>
  <si>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</si>
  <si>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</si>
  <si>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</si>
  <si>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</si>
  <si>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</si>
  <si>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</si>
  <si>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</si>
  <si>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</si>
  <si>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</si>
  <si>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</si>
  <si>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</si>
  <si>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</si>
  <si>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</si>
  <si>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</si>
  <si>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</si>
  <si>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</si>
  <si>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</si>
  <si>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</si>
  <si>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</si>
  <si>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</si>
  <si>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</si>
  <si>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</si>
  <si>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</si>
  <si>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</si>
  <si>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</si>
  <si>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</si>
  <si>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</si>
  <si>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</si>
  <si>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</si>
  <si>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</si>
  <si>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</si>
  <si>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</si>
  <si>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</si>
  <si>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</si>
  <si>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</si>
  <si>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</si>
  <si>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</si>
  <si>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</si>
  <si>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</si>
  <si>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</si>
  <si>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</si>
  <si>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</si>
  <si>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</si>
  <si>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</si>
  <si>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</si>
  <si>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</si>
  <si>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</si>
  <si>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</si>
  <si>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</si>
  <si>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</si>
  <si>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</si>
  <si>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</si>
  <si>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</si>
  <si>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</si>
  <si>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</si>
  <si>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</si>
  <si>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</si>
  <si>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</si>
  <si>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</si>
  <si>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</si>
  <si>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</si>
  <si>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</si>
  <si>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</si>
  <si>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</si>
  <si>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</si>
  <si>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</si>
  <si>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</si>
  <si>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</si>
  <si>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</si>
  <si>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</si>
  <si>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</si>
  <si>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</si>
  <si>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</si>
  <si>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</si>
  <si>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</si>
  <si>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</si>
  <si>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</si>
  <si>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</si>
  <si>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</si>
  <si>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</si>
  <si>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</si>
  <si>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</si>
  <si>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</si>
  <si>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</si>
  <si>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</si>
  <si>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</si>
  <si>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</si>
  <si>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</si>
  <si>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</si>
  <si>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</si>
  <si>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</si>
  <si>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</si>
  <si>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</si>
  <si>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</si>
  <si>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</si>
  <si>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</si>
  <si>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</si>
  <si>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</si>
  <si>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</si>
  <si>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</si>
  <si>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</si>
  <si>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</si>
  <si>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</si>
  <si>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</si>
  <si>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</si>
  <si>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</si>
  <si>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</si>
  <si>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</si>
  <si>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</si>
  <si>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</si>
  <si>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</si>
  <si>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</si>
  <si>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</si>
  <si>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</si>
  <si>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</si>
  <si>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</si>
  <si>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</si>
  <si>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</si>
  <si>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</si>
  <si>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</si>
  <si>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</si>
  <si>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</si>
  <si>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</si>
  <si>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</si>
  <si>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</si>
  <si>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</si>
  <si>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</si>
  <si>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</si>
  <si>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</si>
  <si>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</si>
  <si>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</si>
  <si>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</si>
  <si>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</si>
  <si>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</si>
  <si>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</si>
  <si>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</si>
  <si>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</si>
  <si>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</si>
  <si>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</si>
  <si>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</si>
  <si>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</si>
  <si>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</si>
  <si>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</si>
  <si>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</si>
  <si>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</si>
  <si>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</si>
  <si>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</si>
  <si>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</si>
  <si>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</si>
  <si>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</si>
  <si>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</si>
  <si>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</si>
  <si>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</si>
  <si>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</si>
  <si>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</si>
  <si>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</si>
  <si>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</si>
  <si>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</si>
  <si>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</si>
  <si>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</si>
  <si>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</si>
  <si>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</si>
  <si>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</si>
  <si>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</si>
  <si>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</si>
  <si>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</si>
  <si>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</si>
  <si>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</si>
  <si>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</si>
  <si>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</si>
  <si>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</si>
  <si>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</si>
  <si>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</si>
  <si>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</si>
  <si>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</si>
  <si>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</si>
  <si>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</si>
  <si>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</si>
  <si>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</si>
  <si>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</si>
  <si>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</si>
  <si>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</si>
  <si>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</si>
  <si>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</si>
  <si>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</si>
  <si>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</si>
  <si>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</si>
  <si>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</si>
  <si>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</si>
  <si>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</si>
  <si>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</si>
  <si>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</si>
  <si>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</si>
  <si>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</si>
  <si>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</si>
  <si>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</si>
  <si>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</si>
  <si>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</si>
  <si>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</si>
  <si>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</si>
  <si>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</si>
  <si>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</si>
  <si>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</si>
  <si>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</si>
  <si>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</si>
  <si>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</si>
  <si>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</si>
  <si>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</si>
  <si>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</si>
  <si>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</si>
  <si>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</si>
  <si>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</si>
  <si>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</si>
  <si>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</si>
  <si>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</si>
  <si>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</si>
  <si>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</si>
  <si>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</si>
  <si>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</si>
  <si>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</si>
  <si>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</si>
  <si>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</si>
  <si>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</si>
  <si>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</si>
  <si>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</si>
  <si>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</si>
  <si>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</si>
  <si>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</si>
  <si>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</si>
  <si>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</si>
  <si>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</si>
  <si>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</si>
  <si>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</si>
  <si>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</si>
  <si>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</si>
  <si>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</si>
  <si>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</si>
  <si>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</si>
  <si>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</si>
  <si>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</si>
  <si>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</si>
  <si>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</si>
  <si>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</si>
  <si>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</si>
  <si>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</si>
  <si>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</si>
  <si>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</si>
  <si>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</si>
  <si>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</si>
  <si>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</si>
  <si>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</si>
  <si>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</si>
  <si>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</si>
  <si>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</si>
  <si>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</si>
  <si>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</si>
  <si>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</si>
  <si>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</si>
  <si>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</si>
  <si>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</si>
  <si>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</si>
  <si>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</si>
  <si>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</si>
  <si>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</si>
  <si>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</si>
  <si>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</si>
  <si>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</si>
  <si>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</si>
  <si>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</si>
  <si>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</si>
  <si>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</si>
  <si>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</si>
  <si>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</si>
  <si>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</si>
  <si>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</si>
  <si>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</si>
  <si>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</si>
  <si>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</si>
  <si>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</si>
  <si>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</si>
  <si>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</si>
  <si>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</si>
  <si>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</si>
  <si>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</si>
  <si>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</si>
  <si>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</si>
  <si>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</si>
  <si>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</si>
  <si>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</si>
  <si>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</si>
  <si>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</si>
  <si>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</si>
  <si>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</si>
  <si>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</si>
  <si>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</si>
  <si>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</si>
  <si>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</si>
  <si>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</si>
  <si>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</si>
  <si>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</si>
  <si>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</si>
  <si>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</si>
  <si>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</si>
  <si>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</si>
  <si>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</si>
  <si>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</si>
  <si>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</si>
  <si>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</si>
  <si>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</si>
  <si>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</si>
  <si>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</si>
  <si>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</si>
  <si>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</si>
  <si>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</si>
  <si>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</si>
  <si>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</si>
  <si>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</si>
  <si>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</si>
  <si>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</si>
  <si>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</si>
  <si>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</si>
  <si>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</si>
  <si>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</si>
  <si>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</si>
  <si>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</si>
  <si>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</si>
  <si>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</si>
  <si>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</si>
  <si>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</si>
  <si>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</si>
  <si>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</si>
  <si>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</si>
  <si>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</si>
  <si>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</si>
  <si>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</si>
  <si>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</si>
  <si>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</si>
  <si>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</si>
  <si>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</si>
  <si>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</si>
  <si>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</si>
  <si>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</si>
  <si>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</si>
  <si>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</si>
  <si>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</si>
  <si>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</si>
  <si>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</si>
  <si>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</si>
  <si>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</si>
  <si>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</si>
  <si>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</si>
  <si>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</si>
  <si>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</si>
  <si>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</si>
  <si>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</si>
  <si>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</si>
  <si>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</si>
  <si>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</si>
  <si>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</si>
  <si>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</si>
  <si>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</si>
  <si>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</si>
  <si>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</si>
  <si>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</si>
  <si>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</si>
  <si>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</si>
  <si>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</si>
  <si>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</si>
  <si>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</si>
  <si>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</si>
  <si>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</si>
  <si>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</si>
  <si>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</si>
  <si>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</si>
  <si>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</si>
  <si>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</si>
  <si>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</si>
  <si>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</si>
  <si>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</si>
  <si>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</si>
  <si>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</si>
  <si>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</si>
  <si>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</si>
  <si>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</si>
  <si>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</si>
  <si>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</si>
  <si>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</si>
  <si>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</si>
  <si>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</si>
  <si>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</si>
  <si>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</si>
  <si>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</si>
  <si>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</si>
  <si>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</si>
  <si>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</si>
  <si>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</si>
  <si>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</si>
  <si>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</si>
  <si>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</si>
  <si>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</si>
  <si>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</si>
  <si>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</si>
  <si>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</si>
  <si>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</si>
  <si>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</si>
  <si>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</si>
  <si>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</si>
  <si>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</si>
  <si>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</si>
  <si>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</si>
  <si>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</si>
  <si>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</si>
  <si>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</si>
  <si>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</si>
  <si>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</si>
  <si>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</si>
  <si>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</si>
  <si>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</si>
  <si>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</si>
  <si>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</si>
  <si>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</si>
  <si>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</si>
  <si>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</si>
  <si>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</si>
  <si>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</si>
  <si>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</si>
  <si>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</si>
  <si>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</si>
  <si>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</si>
  <si>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</si>
  <si>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</si>
  <si>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</si>
  <si>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</si>
  <si>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</si>
  <si>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</si>
  <si>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</si>
  <si>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</si>
  <si>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</si>
  <si>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</si>
  <si>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</si>
  <si>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</si>
  <si>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</si>
  <si>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</si>
  <si>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</si>
  <si>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</si>
  <si>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</si>
  <si>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</si>
  <si>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</si>
  <si>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</si>
  <si>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</si>
  <si>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</si>
  <si>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</si>
  <si>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</si>
  <si>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</si>
  <si>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</si>
  <si>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</si>
  <si>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</si>
  <si>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</si>
  <si>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</si>
  <si>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</si>
  <si>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</si>
  <si>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</si>
  <si>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</si>
  <si>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</si>
  <si>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</si>
  <si>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</si>
  <si>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</si>
  <si>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</si>
  <si>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</si>
  <si>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</si>
  <si>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</si>
  <si>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</si>
  <si>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</si>
  <si>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</si>
  <si>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</si>
  <si>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</si>
  <si>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</si>
  <si>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</si>
  <si>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</si>
  <si>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</si>
  <si>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</si>
  <si>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</si>
  <si>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</si>
  <si>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</si>
  <si>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</si>
  <si>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</si>
  <si>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</si>
  <si>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</si>
  <si>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</si>
  <si>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</si>
  <si>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</si>
  <si>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</si>
  <si>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</si>
  <si>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</si>
  <si>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</si>
  <si>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</si>
  <si>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</si>
  <si>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</si>
  <si>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</si>
  <si>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</si>
  <si>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</si>
  <si>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</si>
  <si>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</si>
  <si>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</si>
  <si>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</si>
  <si>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</si>
  <si>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</si>
  <si>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</si>
  <si>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</si>
  <si>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</si>
  <si>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</si>
  <si>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</si>
  <si>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</si>
  <si>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</si>
  <si>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</si>
  <si>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</si>
  <si>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</si>
  <si>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</si>
  <si>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</si>
  <si>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</si>
  <si>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</si>
  <si>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</si>
  <si>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</si>
  <si>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</si>
  <si>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</si>
  <si>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</si>
  <si>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</si>
  <si>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</si>
  <si>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</si>
  <si>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</si>
  <si>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</si>
  <si>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</si>
  <si>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</si>
  <si>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</si>
  <si>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</si>
  <si>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</si>
  <si>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</si>
  <si>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</si>
  <si>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</si>
  <si>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</si>
  <si>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</si>
  <si>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</si>
  <si>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</si>
  <si>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</si>
  <si>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</si>
  <si>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</si>
  <si>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</si>
  <si>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</si>
  <si>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</si>
  <si>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</si>
  <si>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</si>
  <si>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</si>
  <si>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</si>
  <si>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</si>
  <si>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</si>
  <si>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</si>
  <si>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</si>
  <si>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</si>
  <si>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</si>
  <si>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</si>
  <si>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</si>
  <si>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</si>
  <si>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</si>
  <si>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</si>
  <si>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</si>
  <si>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</si>
  <si>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</si>
  <si>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</si>
  <si>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</si>
  <si>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</si>
  <si>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</si>
  <si>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</si>
  <si>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</si>
  <si>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</si>
  <si>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</si>
  <si>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</si>
  <si>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</si>
  <si>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</si>
  <si>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</si>
  <si>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</si>
  <si>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</si>
  <si>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</si>
  <si>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</si>
  <si>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</si>
  <si>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</si>
  <si>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</si>
  <si>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</si>
  <si>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</si>
  <si>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</si>
  <si>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</si>
  <si>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</si>
  <si>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</si>
  <si>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</si>
  <si>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</si>
  <si>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</si>
  <si>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</si>
  <si>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</si>
  <si>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</si>
  <si>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</si>
  <si>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</si>
  <si>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</si>
  <si>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</si>
  <si>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</si>
  <si>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</si>
  <si>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</si>
  <si>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</si>
  <si>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</si>
  <si>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</si>
  <si>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</si>
  <si>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</si>
  <si>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</si>
  <si>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</si>
  <si>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</si>
  <si>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</si>
  <si>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</si>
  <si>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</si>
  <si>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</si>
  <si>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</si>
  <si>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</si>
  <si>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</si>
  <si>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</si>
  <si>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</si>
  <si>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</si>
  <si>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</si>
  <si>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</si>
  <si>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</si>
  <si>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</si>
  <si>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</si>
  <si>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</si>
  <si>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</si>
  <si>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</si>
  <si>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</si>
  <si>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</si>
  <si>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</si>
  <si>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</si>
  <si>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</si>
  <si>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</si>
  <si>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</si>
  <si>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</si>
  <si>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</si>
  <si>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</si>
  <si>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</si>
  <si>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</si>
  <si>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</si>
  <si>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</si>
  <si>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</si>
  <si>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</si>
  <si>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</si>
  <si>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</si>
  <si>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</si>
  <si>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</si>
  <si>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</si>
  <si>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</si>
  <si>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</si>
  <si>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</si>
  <si>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</si>
  <si>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</si>
  <si>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</si>
  <si>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</si>
  <si>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</si>
  <si>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</si>
  <si>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</si>
  <si>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</si>
  <si>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</si>
  <si>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</si>
  <si>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</si>
  <si>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</si>
  <si>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</si>
  <si>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</si>
  <si>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</si>
  <si>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</si>
  <si>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</si>
  <si>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</si>
  <si>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</si>
  <si>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</si>
  <si>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</si>
  <si>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</si>
  <si>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</si>
  <si>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</si>
  <si>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</si>
  <si>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</si>
  <si>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</si>
  <si>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</si>
  <si>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</si>
  <si>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</si>
  <si>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</si>
  <si>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</si>
  <si>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</si>
  <si>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</si>
  <si>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</si>
  <si>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</si>
  <si>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</si>
  <si>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</si>
  <si>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</si>
  <si>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</si>
  <si>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</si>
  <si>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</si>
  <si>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</si>
  <si>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</si>
  <si>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</si>
  <si>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</si>
  <si>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</si>
  <si>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</si>
  <si>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</si>
  <si>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</si>
  <si>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</si>
  <si>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</si>
  <si>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</si>
  <si>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</si>
  <si>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</si>
  <si>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</si>
  <si>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</si>
  <si>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</si>
  <si>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</si>
  <si>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</si>
  <si>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</si>
  <si>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</si>
  <si>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</si>
  <si>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</si>
  <si>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</si>
  <si>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</si>
  <si>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</si>
  <si>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</si>
  <si>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</si>
  <si>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</si>
  <si>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</si>
  <si>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</si>
  <si>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</si>
  <si>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</si>
  <si>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</si>
  <si>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</si>
  <si>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</si>
  <si>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</si>
  <si>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</si>
  <si>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</si>
  <si>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</si>
  <si>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</si>
  <si>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</si>
  <si>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</si>
  <si>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</si>
  <si>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</si>
  <si>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</si>
  <si>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</si>
  <si>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</si>
  <si>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</si>
  <si>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</si>
  <si>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</si>
  <si>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</si>
  <si>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</si>
  <si>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</si>
  <si>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</si>
  <si>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</si>
  <si>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</si>
  <si>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</si>
  <si>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</si>
  <si>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</si>
  <si>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</si>
  <si>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</si>
  <si>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</si>
  <si>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</si>
  <si>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</si>
  <si>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</si>
  <si>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</si>
  <si>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</si>
  <si>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</si>
  <si>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</si>
  <si>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</si>
  <si>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</si>
  <si>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</si>
  <si>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</si>
  <si>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</si>
  <si>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</si>
  <si>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</si>
  <si>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</si>
  <si>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</si>
  <si>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</si>
  <si>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</si>
  <si>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</si>
  <si>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</si>
  <si>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</si>
  <si>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</si>
  <si>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</si>
  <si>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</si>
  <si>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</si>
  <si>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</si>
  <si>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</si>
  <si>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</si>
  <si>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</si>
  <si>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</si>
  <si>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</si>
  <si>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</si>
  <si>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</si>
  <si>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</si>
  <si>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</si>
  <si>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</si>
  <si>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</si>
  <si>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</si>
  <si>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</si>
  <si>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</si>
  <si>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</si>
  <si>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</si>
  <si>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</si>
  <si>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</si>
  <si>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</si>
  <si>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</si>
  <si>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</si>
  <si>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</si>
  <si>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</si>
  <si>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</si>
  <si>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</si>
  <si>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</si>
  <si>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</si>
  <si>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</si>
  <si>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</si>
  <si>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</si>
  <si>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</si>
  <si>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</si>
  <si>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</si>
  <si>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</si>
  <si>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</si>
  <si>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</si>
  <si>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</si>
  <si>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</si>
  <si>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</si>
  <si>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</si>
  <si>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</si>
  <si>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</si>
  <si>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</si>
  <si>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</si>
  <si>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</si>
  <si>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</si>
  <si>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</si>
  <si>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</si>
  <si>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</si>
  <si>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</si>
  <si>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</si>
  <si>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</si>
  <si>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</si>
  <si>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</si>
  <si>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</si>
  <si>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</si>
  <si>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</si>
  <si>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</si>
  <si>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</si>
  <si>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</si>
  <si>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</si>
  <si>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</si>
  <si>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</si>
  <si>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</si>
  <si>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</si>
  <si>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</si>
  <si>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</si>
  <si>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</si>
  <si>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</si>
  <si>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</si>
  <si>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</si>
  <si>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</si>
  <si>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</si>
  <si>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</si>
  <si>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</si>
  <si>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</si>
  <si>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</si>
  <si>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</si>
  <si>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</si>
  <si>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</si>
  <si>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</si>
  <si>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</si>
  <si>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</si>
  <si>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</si>
  <si>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</si>
  <si>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</si>
  <si>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</si>
  <si>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</si>
  <si>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</si>
  <si>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</si>
  <si>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</si>
  <si>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</si>
  <si>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</si>
  <si>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</si>
  <si>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</si>
  <si>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</si>
  <si>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</si>
  <si>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</si>
  <si>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</si>
  <si>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</si>
  <si>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</si>
  <si>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</si>
  <si>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</si>
  <si>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</si>
  <si>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</si>
  <si>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</si>
  <si>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</si>
  <si>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</si>
  <si>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</si>
  <si>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</si>
  <si>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</si>
  <si>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</si>
  <si>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</si>
  <si>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</si>
  <si>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</si>
  <si>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</si>
  <si>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</si>
  <si>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</si>
  <si>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</si>
  <si>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</si>
  <si>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</si>
  <si>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</si>
  <si>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</si>
  <si>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</si>
  <si>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</si>
  <si>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</si>
  <si>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</si>
  <si>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</si>
  <si>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</si>
  <si>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</si>
  <si>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</si>
  <si>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</si>
  <si>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</si>
  <si>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</si>
  <si>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</si>
  <si>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</si>
  <si>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</si>
  <si>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</si>
  <si>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</si>
  <si>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</si>
  <si>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</si>
  <si>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</si>
  <si>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</si>
  <si>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</si>
  <si>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</si>
  <si>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</si>
  <si>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</si>
  <si>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</si>
  <si>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</si>
  <si>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</si>
  <si>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</si>
  <si>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</si>
  <si>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</si>
  <si>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</si>
  <si>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</si>
  <si>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</si>
  <si>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</si>
  <si>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</si>
  <si>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</si>
  <si>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</si>
  <si>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</si>
  <si>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</si>
  <si>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</si>
  <si>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</si>
  <si>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</si>
  <si>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</si>
  <si>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</si>
  <si>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</si>
  <si>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</si>
  <si>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</si>
  <si>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</si>
  <si>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</si>
  <si>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</si>
  <si>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</si>
  <si>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</si>
  <si>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</si>
  <si>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</si>
  <si>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</si>
  <si>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</si>
  <si>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</si>
  <si>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</si>
  <si>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</si>
  <si>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</si>
  <si>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</si>
  <si>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</si>
  <si>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</si>
  <si>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</si>
  <si>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</si>
  <si>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</si>
  <si>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</si>
  <si>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</si>
  <si>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</si>
  <si>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</si>
  <si>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</si>
  <si>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</si>
  <si>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</si>
  <si>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</si>
  <si>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</si>
  <si>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</si>
  <si>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</si>
  <si>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</si>
  <si>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</si>
  <si>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</si>
  <si>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</si>
  <si>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</si>
  <si>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</si>
  <si>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</si>
  <si>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</si>
  <si>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</si>
  <si>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</si>
  <si>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</si>
  <si>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</si>
  <si>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</si>
  <si>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</si>
  <si>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</si>
  <si>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</si>
  <si>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</si>
  <si>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</si>
  <si>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</si>
  <si>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</si>
  <si>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</si>
  <si>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</si>
  <si>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</si>
  <si>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</si>
  <si>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</si>
  <si>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</si>
  <si>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</si>
  <si>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</si>
  <si>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</si>
  <si>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</si>
  <si>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</si>
  <si>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</si>
  <si>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</si>
  <si>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</si>
  <si>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</si>
  <si>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</si>
  <si>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</si>
  <si>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</si>
  <si>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</si>
  <si>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</si>
  <si>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</si>
  <si>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</si>
  <si>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</si>
  <si>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</si>
  <si>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</si>
  <si>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</si>
  <si>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</si>
  <si>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</si>
  <si>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</si>
  <si>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</si>
  <si>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</si>
  <si>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</si>
  <si>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</si>
  <si>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</si>
  <si>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</si>
  <si>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</si>
  <si>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</si>
  <si>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</si>
  <si>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</si>
  <si>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</si>
  <si>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</si>
  <si>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</si>
  <si>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</si>
  <si>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</si>
  <si>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</si>
  <si>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</si>
  <si>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</si>
  <si>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</si>
  <si>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</si>
  <si>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</si>
  <si>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</si>
  <si>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</si>
  <si>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</si>
  <si>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</si>
  <si>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</si>
  <si>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</si>
  <si>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</si>
  <si>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</si>
  <si>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</si>
  <si>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</si>
  <si>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</si>
  <si>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</si>
  <si>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</si>
  <si>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</si>
  <si>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</si>
  <si>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</si>
  <si>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</si>
  <si>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</si>
  <si>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</si>
  <si>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</si>
  <si>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</si>
  <si>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</si>
  <si>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</si>
  <si>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</si>
  <si>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</si>
  <si>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</si>
  <si>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</si>
  <si>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</si>
  <si>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</si>
  <si>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</si>
  <si>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</si>
  <si>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</si>
  <si>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</si>
  <si>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</si>
  <si>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</si>
  <si>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</si>
  <si>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</si>
  <si>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</si>
  <si>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</si>
  <si>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</si>
  <si>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</si>
  <si>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</si>
  <si>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</si>
  <si>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</si>
  <si>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</si>
  <si>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</si>
  <si>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</si>
  <si>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</si>
  <si>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</si>
  <si>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</si>
  <si>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</si>
  <si>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</si>
  <si>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</si>
  <si>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</si>
  <si>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</si>
  <si>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</si>
  <si>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</si>
  <si>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</si>
  <si>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</si>
  <si>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</si>
  <si>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</si>
  <si>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</si>
  <si>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</si>
  <si>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</si>
  <si>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</si>
  <si>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</si>
  <si>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</si>
  <si>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</si>
  <si>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</si>
  <si>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</si>
  <si>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</si>
  <si>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</si>
  <si>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</si>
  <si>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</si>
  <si>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</si>
  <si>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</si>
  <si>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</si>
  <si>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</si>
  <si>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</si>
  <si>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</si>
  <si>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</si>
  <si>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</si>
  <si>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</si>
  <si>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</si>
  <si>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</si>
  <si>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</si>
  <si>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</si>
  <si>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</si>
  <si>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</si>
  <si>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</si>
  <si>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</si>
  <si>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</si>
  <si>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</si>
  <si>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</si>
  <si>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</si>
  <si>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</si>
  <si>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</si>
  <si>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</si>
  <si>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</si>
  <si>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</si>
  <si>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</si>
  <si>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</si>
  <si>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</si>
  <si>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</si>
  <si>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</si>
  <si>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</si>
  <si>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</si>
  <si>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</si>
  <si>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</si>
  <si>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</si>
  <si>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</si>
  <si>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</si>
  <si>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</si>
  <si>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</si>
  <si>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</si>
  <si>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</si>
  <si>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</si>
  <si>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</si>
  <si>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</si>
  <si>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</si>
  <si>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</si>
  <si>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</si>
  <si>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</si>
  <si>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</si>
  <si>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</si>
  <si>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</si>
  <si>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</si>
  <si>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</si>
  <si>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</si>
  <si>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</si>
  <si>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</si>
  <si>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</si>
  <si>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</si>
  <si>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</si>
  <si>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</si>
  <si>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</si>
  <si>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</si>
  <si>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</si>
  <si>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</si>
  <si>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</si>
  <si>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</si>
  <si>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</si>
  <si>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</si>
  <si>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</si>
  <si>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</si>
  <si>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</si>
  <si>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</si>
  <si>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</si>
  <si>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</si>
  <si>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</si>
  <si>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</si>
  <si>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</si>
  <si>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</si>
  <si>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</si>
  <si>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</si>
  <si>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</si>
  <si>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</si>
  <si>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</si>
  <si>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</si>
  <si>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</si>
  <si>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</si>
  <si>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</si>
  <si>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</si>
  <si>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</si>
  <si>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</si>
  <si>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</si>
  <si>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</si>
  <si>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</si>
  <si>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</si>
  <si>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</si>
  <si>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</si>
  <si>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</si>
  <si>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</si>
  <si>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</si>
  <si>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</si>
  <si>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</si>
  <si>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</si>
  <si>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</si>
  <si>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</si>
  <si>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</si>
  <si>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</si>
  <si>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</si>
  <si>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</si>
  <si>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</si>
  <si>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</si>
  <si>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</si>
  <si>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</si>
  <si>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</si>
  <si>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</si>
  <si>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</si>
  <si>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</si>
  <si>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</si>
  <si>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</si>
  <si>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</si>
  <si>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</si>
  <si>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</si>
  <si>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</si>
  <si>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</si>
  <si>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</si>
  <si>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</si>
  <si>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</si>
  <si>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</si>
  <si>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</si>
  <si>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</si>
  <si>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</si>
  <si>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</si>
  <si>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</si>
  <si>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</si>
  <si>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</si>
  <si>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</si>
  <si>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</si>
  <si>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</si>
  <si>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</si>
  <si>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</si>
  <si>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</si>
  <si>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</si>
  <si>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</si>
  <si>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</si>
  <si>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</si>
  <si>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</si>
  <si>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</si>
  <si>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</si>
  <si>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</si>
  <si>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</si>
  <si>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</si>
  <si>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</si>
  <si>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</si>
  <si>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</si>
  <si>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</si>
  <si>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</si>
  <si>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</si>
  <si>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</si>
  <si>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</si>
  <si>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</si>
  <si>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</si>
  <si>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</si>
  <si>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</si>
  <si>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</si>
  <si>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</si>
  <si>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</si>
  <si>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</si>
  <si>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</si>
  <si>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</si>
  <si>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</si>
  <si>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</si>
  <si>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</si>
  <si>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</si>
  <si>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</si>
  <si>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</si>
  <si>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</si>
  <si>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</si>
  <si>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</si>
  <si>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</si>
  <si>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</si>
  <si>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</si>
  <si>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</si>
  <si>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</si>
  <si>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</si>
  <si>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</si>
  <si>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</si>
  <si>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</si>
  <si>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</si>
  <si>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</si>
  <si>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</si>
  <si>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</si>
  <si>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</si>
  <si>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</si>
  <si>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</si>
  <si>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</si>
  <si>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</si>
  <si>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</si>
  <si>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</si>
  <si>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</si>
  <si>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</si>
  <si>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</si>
  <si>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</si>
  <si>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</si>
  <si>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</si>
  <si>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</si>
  <si>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</si>
  <si>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</si>
  <si>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</si>
  <si>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</si>
  <si>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</si>
  <si>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</si>
  <si>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</si>
  <si>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</si>
  <si>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</si>
  <si>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</si>
  <si>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</si>
  <si>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</si>
  <si>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</si>
  <si>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</si>
  <si>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</si>
  <si>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</si>
  <si>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</si>
  <si>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</si>
  <si>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</si>
  <si>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</si>
  <si>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</si>
  <si>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</si>
  <si>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</si>
  <si>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</si>
  <si>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</si>
  <si>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</si>
  <si>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</si>
  <si>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</si>
  <si>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</si>
  <si>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</si>
  <si>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</si>
  <si>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</si>
  <si>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</si>
  <si>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</si>
  <si>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</si>
  <si>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</si>
  <si>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</si>
  <si>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</si>
  <si>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</si>
  <si>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</si>
  <si>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</si>
  <si>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</si>
  <si>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</si>
  <si>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</si>
  <si>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</si>
  <si>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</si>
  <si>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</si>
  <si>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</si>
  <si>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</si>
  <si>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</si>
  <si>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</si>
  <si>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</si>
  <si>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</si>
  <si>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</si>
  <si>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</si>
  <si>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</si>
  <si>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</si>
  <si>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</si>
  <si>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</si>
  <si>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</si>
  <si>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</si>
  <si>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</si>
  <si>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</si>
  <si>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</si>
  <si>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</si>
  <si>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</si>
  <si>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</si>
  <si>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</si>
  <si>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</si>
  <si>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</si>
  <si>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</si>
  <si>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</si>
  <si>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</si>
  <si>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</si>
  <si>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</si>
  <si>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</si>
  <si>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</si>
  <si>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</si>
  <si>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</si>
  <si>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</si>
  <si>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</si>
  <si>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</si>
  <si>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</si>
  <si>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</si>
  <si>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</si>
  <si>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</si>
  <si>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</si>
  <si>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</si>
  <si>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</si>
  <si>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</si>
  <si>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</si>
  <si>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</si>
  <si>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</si>
  <si>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</si>
  <si>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</si>
  <si>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</si>
  <si>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</si>
  <si>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</si>
  <si>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</si>
  <si>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</si>
  <si>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</si>
  <si>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</si>
  <si>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</si>
  <si>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</si>
  <si>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</si>
  <si>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</si>
  <si>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</si>
  <si>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</si>
  <si>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</si>
  <si>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</si>
  <si>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</si>
  <si>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</si>
  <si>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</si>
  <si>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</si>
  <si>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</si>
  <si>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</si>
  <si>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</si>
  <si>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</si>
  <si>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</si>
  <si>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</si>
  <si>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</si>
  <si>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</si>
  <si>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</si>
  <si>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</si>
  <si>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</si>
  <si>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</si>
  <si>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</si>
  <si>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</si>
  <si>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</si>
  <si>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</si>
  <si>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</si>
  <si>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</si>
  <si>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</si>
  <si>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</si>
  <si>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</si>
  <si>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</si>
  <si>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</si>
  <si>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</si>
  <si>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</si>
  <si>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</si>
  <si>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</si>
  <si>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</si>
  <si>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</si>
  <si>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</si>
  <si>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</si>
  <si>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</si>
  <si>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</si>
  <si>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</si>
  <si>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</si>
  <si>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</si>
  <si>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</si>
  <si>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</si>
  <si>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</si>
  <si>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</si>
  <si>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</si>
  <si>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</si>
  <si>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</si>
  <si>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</si>
  <si>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</si>
  <si>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</si>
  <si>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</si>
  <si>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</si>
  <si>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</si>
  <si>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</si>
  <si>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</si>
  <si>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</si>
  <si>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</si>
  <si>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</si>
  <si>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</si>
  <si>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</si>
  <si>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</si>
  <si>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</si>
  <si>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</si>
  <si>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</si>
  <si>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</si>
  <si>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</si>
  <si>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</si>
  <si>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</si>
  <si>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</si>
  <si>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</si>
  <si>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</si>
  <si>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</si>
  <si>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</si>
  <si>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</si>
  <si>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</si>
  <si>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</si>
  <si>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</si>
  <si>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</si>
  <si>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</si>
  <si>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</si>
  <si>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</si>
  <si>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</si>
  <si>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</si>
  <si>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</si>
  <si>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</si>
  <si>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</si>
  <si>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</si>
  <si>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</si>
  <si>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</si>
  <si>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</si>
  <si>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</si>
  <si>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</si>
  <si>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</si>
  <si>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</si>
  <si>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</si>
  <si>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</si>
  <si>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</si>
  <si>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</si>
  <si>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</si>
  <si>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</si>
  <si>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</si>
  <si>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</si>
  <si>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</si>
  <si>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</si>
  <si>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</si>
  <si>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</si>
  <si>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</si>
  <si>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</si>
  <si>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</si>
  <si>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</si>
  <si>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</si>
  <si>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</si>
  <si>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</si>
  <si>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</si>
  <si>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</si>
  <si>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</si>
  <si>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</si>
  <si>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</si>
  <si>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</si>
  <si>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</si>
  <si>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</si>
  <si>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</si>
  <si>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</si>
  <si>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</si>
  <si>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</si>
  <si>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</si>
  <si>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</si>
  <si>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</si>
  <si>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</si>
  <si>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</si>
  <si>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</si>
  <si>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</si>
  <si>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</si>
  <si>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</si>
  <si>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</si>
  <si>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</si>
  <si>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</si>
  <si>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</si>
  <si>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</si>
  <si>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</si>
  <si>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</si>
  <si>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</si>
  <si>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</si>
  <si>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</si>
  <si>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</si>
  <si>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</si>
  <si>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</si>
  <si>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</si>
  <si>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</si>
  <si>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</si>
  <si>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</si>
  <si>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</si>
  <si>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</si>
  <si>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</si>
  <si>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</si>
  <si>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</si>
  <si>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</si>
  <si>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</si>
  <si>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</si>
  <si>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</si>
  <si>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</si>
  <si>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</si>
  <si>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</si>
  <si>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</si>
  <si>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</si>
  <si>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</si>
  <si>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</si>
  <si>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</si>
  <si>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</si>
  <si>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</si>
  <si>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</si>
  <si>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</si>
  <si>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</si>
  <si>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</si>
  <si>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</si>
  <si>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</si>
  <si>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</si>
  <si>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</si>
  <si>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</si>
  <si>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</si>
  <si>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</si>
  <si>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</si>
  <si>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</si>
  <si>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</si>
  <si>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</si>
  <si>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</si>
  <si>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</si>
  <si>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</si>
  <si>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</si>
  <si>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</si>
  <si>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</si>
  <si>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</si>
  <si>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</si>
  <si>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</si>
  <si>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</si>
  <si>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</si>
  <si>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</si>
  <si>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</si>
  <si>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</si>
  <si>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</si>
  <si>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</si>
  <si>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</si>
  <si>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</si>
  <si>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</si>
  <si>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</si>
  <si>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</si>
  <si>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</si>
  <si>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</si>
  <si>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</si>
  <si>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</si>
  <si>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</si>
  <si>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</si>
  <si>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</si>
  <si>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</si>
  <si>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</si>
  <si>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</si>
  <si>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</si>
  <si>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</si>
  <si>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</si>
  <si>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</si>
  <si>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</si>
  <si>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</si>
  <si>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</si>
  <si>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</si>
  <si>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</si>
  <si>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</si>
  <si>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</si>
  <si>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</si>
  <si>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</si>
  <si>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</si>
  <si>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</si>
  <si>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</si>
  <si>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</si>
  <si>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</si>
  <si>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</si>
  <si>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</si>
  <si>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</si>
  <si>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</si>
  <si>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</si>
  <si>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</si>
  <si>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</si>
  <si>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</si>
  <si>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</si>
  <si>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</si>
  <si>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</si>
  <si>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</si>
  <si>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</si>
  <si>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</si>
  <si>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</si>
  <si>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</si>
  <si>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</si>
  <si>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</si>
  <si>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</si>
  <si>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</si>
  <si>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</si>
  <si>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</si>
  <si>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</si>
  <si>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</si>
  <si>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</si>
  <si>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</si>
  <si>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</si>
  <si>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</si>
  <si>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</si>
  <si>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</si>
  <si>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</si>
  <si>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</si>
  <si>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</si>
  <si>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</si>
  <si>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</si>
  <si>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</si>
  <si>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</si>
  <si>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</si>
  <si>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</si>
  <si>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</si>
  <si>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</si>
  <si>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</si>
  <si>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</si>
  <si>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</si>
  <si>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</si>
  <si>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</si>
  <si>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</si>
  <si>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</si>
  <si>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</si>
  <si>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</si>
  <si>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</si>
  <si>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</si>
  <si>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</si>
  <si>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</si>
  <si>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</si>
  <si>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</si>
  <si>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</si>
  <si>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</si>
  <si>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</si>
  <si>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</si>
  <si>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</si>
  <si>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</si>
  <si>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</si>
  <si>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</si>
  <si>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</si>
  <si>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</si>
  <si>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</si>
  <si>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</si>
  <si>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</si>
  <si>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</si>
  <si>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</si>
  <si>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</si>
  <si>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</si>
  <si>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</si>
  <si>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</si>
  <si>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</si>
  <si>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</si>
  <si>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</si>
  <si>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</si>
  <si>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</si>
  <si>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</si>
  <si>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</si>
  <si>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</si>
  <si>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</si>
  <si>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</si>
  <si>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</si>
  <si>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</si>
  <si>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</si>
  <si>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</si>
  <si>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</si>
  <si>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</si>
  <si>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</si>
  <si>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</si>
  <si>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</si>
  <si>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</si>
  <si>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</si>
  <si>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</si>
  <si>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</si>
  <si>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</si>
  <si>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</si>
  <si>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</si>
  <si>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</si>
  <si>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</si>
  <si>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</si>
  <si>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</si>
  <si>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</si>
  <si>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</si>
  <si>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</si>
  <si>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</si>
  <si>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</si>
  <si>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</si>
  <si>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</si>
  <si>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</si>
  <si>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</si>
  <si>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</si>
  <si>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</si>
  <si>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</si>
  <si>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</si>
  <si>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</si>
  <si>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</si>
  <si>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</si>
  <si>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</si>
  <si>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</si>
  <si>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</si>
  <si>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</si>
  <si>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</si>
  <si>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</si>
  <si>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</si>
  <si>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</si>
  <si>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</si>
  <si>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</si>
  <si>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</si>
  <si>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</si>
  <si>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</si>
  <si>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</si>
  <si>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</si>
  <si>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</si>
  <si>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</si>
  <si>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</si>
  <si>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</si>
  <si>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</si>
  <si>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</si>
  <si>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</si>
  <si>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</si>
  <si>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</si>
  <si>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</si>
  <si>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</si>
  <si>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</si>
  <si>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</si>
  <si>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</si>
  <si>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</si>
  <si>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</si>
  <si>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</si>
  <si>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</si>
  <si>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</si>
  <si>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</si>
  <si>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</si>
  <si>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</si>
  <si>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</si>
  <si>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</si>
  <si>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</si>
  <si>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</si>
  <si>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</si>
  <si>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</si>
  <si>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</si>
  <si>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</si>
  <si>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</si>
  <si>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</si>
  <si>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</si>
  <si>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</si>
  <si>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</si>
  <si>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</si>
  <si>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</si>
  <si>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</si>
  <si>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</si>
  <si>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</si>
  <si>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</si>
  <si>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</si>
  <si>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</si>
  <si>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</si>
  <si>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</si>
  <si>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</si>
  <si>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</si>
  <si>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</si>
  <si>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</si>
  <si>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</si>
  <si>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</si>
  <si>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</si>
  <si>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</si>
  <si>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</si>
  <si>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</si>
  <si>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</si>
  <si>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</si>
  <si>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</si>
  <si>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</si>
  <si>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</si>
  <si>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</si>
  <si>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</si>
  <si>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</si>
  <si>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</si>
  <si>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</si>
  <si>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</si>
  <si>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</si>
  <si>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</si>
  <si>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</si>
  <si>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</si>
  <si>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</si>
  <si>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</si>
  <si>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</si>
  <si>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</si>
  <si>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</si>
  <si>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</si>
  <si>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</si>
  <si>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</si>
  <si>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</si>
  <si>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</si>
  <si>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</si>
  <si>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</si>
  <si>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</si>
  <si>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</si>
  <si>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</si>
  <si>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</si>
  <si>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</si>
  <si>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</si>
  <si>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</si>
  <si>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</si>
  <si>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</si>
  <si>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</si>
  <si>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</si>
  <si>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</si>
  <si>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</si>
  <si>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</si>
  <si>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</si>
  <si>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</si>
  <si>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</si>
  <si>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</si>
  <si>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</si>
  <si>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</si>
  <si>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</si>
  <si>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</si>
  <si>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</si>
  <si>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</si>
  <si>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</si>
  <si>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</si>
  <si>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</si>
  <si>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</si>
  <si>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</si>
  <si>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</si>
  <si>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</si>
  <si>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</si>
  <si>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</si>
  <si>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</si>
  <si>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</si>
  <si>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</si>
  <si>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</si>
  <si>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</si>
  <si>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</si>
  <si>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</si>
  <si>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</si>
  <si>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</si>
  <si>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</si>
  <si>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</si>
  <si>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</si>
  <si>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</si>
  <si>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</si>
  <si>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</si>
  <si>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</si>
  <si>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</si>
  <si>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</si>
  <si>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</si>
  <si>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</si>
  <si>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</si>
  <si>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</si>
  <si>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</si>
  <si>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</si>
  <si>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</si>
  <si>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</si>
  <si>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</si>
  <si>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</si>
  <si>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</si>
  <si>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</si>
  <si>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</si>
  <si>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</si>
  <si>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</si>
  <si>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</si>
  <si>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</si>
  <si>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</si>
  <si>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</si>
  <si>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</si>
  <si>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</si>
  <si>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</si>
  <si>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</si>
  <si>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</si>
  <si>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</si>
  <si>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</si>
  <si>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</si>
  <si>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</si>
  <si>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</si>
  <si>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</si>
  <si>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</si>
  <si>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</si>
  <si>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</si>
  <si>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</si>
  <si>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</si>
  <si>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</si>
  <si>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</si>
  <si>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</si>
  <si>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</si>
  <si>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</si>
  <si>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</si>
  <si>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</si>
  <si>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</si>
  <si>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</si>
  <si>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</si>
  <si>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</si>
  <si>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</si>
  <si>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</si>
  <si>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</si>
  <si>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</si>
  <si>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</si>
  <si>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</si>
  <si>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</si>
  <si>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</si>
  <si>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</si>
  <si>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</si>
  <si>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</si>
  <si>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</si>
  <si>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</si>
  <si>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</si>
  <si>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</si>
  <si>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</si>
  <si>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</si>
  <si>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</si>
  <si>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</si>
  <si>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</si>
  <si>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</si>
  <si>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</si>
  <si>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</si>
  <si>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</si>
  <si>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</si>
  <si>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</si>
  <si>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</si>
  <si>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</si>
  <si>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</si>
  <si>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</si>
  <si>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</si>
  <si>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</si>
  <si>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</si>
  <si>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</si>
  <si>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</si>
  <si>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</si>
  <si>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</si>
  <si>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</si>
  <si>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</si>
  <si>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</si>
  <si>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</si>
  <si>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</si>
  <si>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</si>
  <si>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</si>
  <si>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</si>
  <si>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</si>
  <si>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</si>
  <si>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</si>
  <si>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</si>
  <si>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</si>
  <si>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</si>
  <si>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</si>
  <si>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</si>
  <si>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</si>
  <si>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</si>
  <si>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</si>
  <si>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</si>
  <si>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</si>
  <si>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</si>
  <si>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</si>
  <si>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</si>
  <si>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</si>
  <si>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</si>
  <si>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</si>
  <si>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</si>
  <si>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</si>
  <si>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</si>
  <si>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</si>
  <si>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</si>
  <si>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</si>
  <si>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</si>
  <si>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</si>
  <si>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</si>
  <si>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</si>
  <si>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</si>
  <si>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</si>
  <si>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</si>
  <si>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</si>
  <si>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</si>
  <si>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</si>
  <si>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</si>
  <si>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</si>
  <si>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</si>
  <si>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</si>
  <si>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</si>
  <si>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</si>
  <si>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</si>
  <si>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</si>
  <si>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</si>
  <si>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</si>
  <si>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</si>
  <si>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</si>
  <si>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</si>
  <si>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</si>
  <si>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</si>
  <si>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</si>
  <si>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</si>
  <si>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</si>
  <si>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</si>
  <si>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</si>
  <si>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</si>
  <si>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</si>
  <si>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</si>
  <si>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</si>
  <si>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</si>
  <si>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</si>
  <si>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</si>
  <si>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</si>
  <si>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</si>
  <si>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</si>
  <si>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</si>
  <si>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</si>
  <si>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</si>
  <si>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</si>
  <si>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</si>
  <si>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</si>
  <si>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</si>
  <si>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</si>
  <si>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</si>
  <si>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</si>
  <si>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</si>
  <si>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</si>
  <si>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</si>
  <si>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</si>
  <si>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</si>
  <si>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</si>
  <si>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</si>
  <si>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</si>
  <si>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</si>
  <si>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</si>
  <si>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</si>
  <si>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</si>
  <si>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</si>
  <si>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</si>
  <si>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</si>
  <si>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</si>
  <si>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</si>
  <si>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</si>
  <si>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</si>
  <si>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</si>
  <si>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</si>
  <si>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</si>
  <si>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</si>
  <si>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</si>
  <si>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</si>
  <si>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</si>
  <si>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</si>
  <si>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</si>
  <si>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</si>
  <si>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</si>
  <si>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</si>
  <si>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</si>
  <si>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</si>
  <si>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</si>
  <si>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</si>
  <si>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</si>
  <si>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</si>
  <si>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</si>
  <si>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</si>
  <si>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</si>
  <si>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</si>
  <si>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</si>
  <si>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</si>
  <si>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</si>
  <si>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</si>
  <si>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</si>
  <si>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</si>
  <si>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</si>
  <si>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</si>
  <si>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</si>
  <si>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</si>
  <si>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</si>
  <si>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</si>
  <si>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</si>
  <si>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</si>
  <si>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</si>
  <si>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</si>
  <si>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</si>
  <si>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</si>
  <si>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</si>
  <si>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</si>
  <si>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</si>
  <si>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</si>
  <si>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</si>
  <si>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</si>
  <si>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</si>
  <si>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</si>
  <si>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</si>
  <si>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</si>
  <si>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</si>
  <si>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</si>
  <si>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</si>
  <si>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</si>
  <si>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</si>
  <si>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</si>
  <si>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</si>
  <si>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</si>
  <si>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</si>
  <si>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</si>
  <si>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</si>
  <si>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</si>
  <si>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</si>
  <si>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</si>
  <si>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</si>
  <si>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</si>
  <si>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</si>
  <si>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</si>
  <si>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</si>
  <si>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</si>
  <si>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</si>
  <si>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</si>
  <si>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</si>
  <si>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</si>
  <si>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</si>
  <si>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</si>
  <si>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</si>
  <si>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</si>
  <si>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</si>
  <si>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</si>
  <si>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</si>
  <si>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</si>
  <si>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</si>
  <si>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</si>
  <si>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</si>
  <si>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</si>
  <si>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</si>
  <si>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</si>
  <si>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</si>
  <si>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</si>
  <si>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</si>
  <si>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</si>
  <si>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</si>
  <si>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</si>
  <si>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</si>
  <si>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</si>
  <si>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</si>
  <si>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</si>
  <si>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</si>
  <si>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</si>
  <si>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</si>
  <si>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</si>
  <si>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</si>
  <si>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</si>
  <si>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</si>
  <si>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</si>
  <si>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</si>
  <si>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</si>
  <si>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</si>
  <si>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</si>
  <si>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</si>
  <si>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</si>
  <si>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</si>
  <si>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</si>
  <si>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</si>
  <si>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</si>
  <si>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</si>
  <si>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</si>
  <si>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</si>
  <si>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</si>
  <si>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</si>
  <si>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</si>
  <si>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</si>
  <si>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</si>
  <si>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</si>
  <si>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</si>
  <si>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</si>
  <si>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</si>
  <si>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</si>
  <si>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</si>
  <si>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</si>
  <si>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</si>
  <si>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</si>
  <si>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</si>
  <si>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</si>
  <si>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</si>
  <si>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</si>
  <si>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</si>
  <si>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</si>
  <si>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</si>
  <si>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</si>
  <si>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</si>
  <si>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</si>
  <si>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</si>
  <si>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</si>
  <si>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</si>
  <si>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</si>
  <si>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</si>
  <si>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</si>
  <si>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</si>
  <si>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</si>
  <si>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</si>
  <si>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</si>
  <si>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</si>
  <si>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</si>
  <si>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</si>
  <si>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</si>
  <si>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</si>
  <si>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</si>
  <si>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</si>
  <si>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</si>
  <si>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</si>
  <si>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</si>
  <si>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</si>
  <si>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</si>
  <si>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</si>
  <si>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</si>
  <si>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</si>
  <si>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</si>
  <si>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</si>
  <si>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</si>
  <si>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</si>
  <si>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</si>
  <si>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</si>
  <si>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</si>
  <si>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</si>
  <si>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</si>
  <si>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</si>
  <si>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</si>
  <si>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</si>
  <si>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</si>
  <si>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</si>
  <si>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</si>
  <si>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</si>
  <si>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</si>
  <si>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</si>
  <si>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</si>
  <si>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</si>
  <si>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</si>
  <si>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</si>
  <si>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</si>
  <si>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</si>
  <si>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</si>
  <si>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</si>
  <si>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</si>
  <si>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</si>
  <si>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</si>
  <si>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</si>
  <si>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</si>
  <si>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</si>
  <si>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</si>
  <si>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</si>
  <si>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</si>
  <si>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</si>
  <si>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</si>
  <si>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</si>
  <si>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</si>
  <si>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</si>
  <si>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</si>
  <si>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</si>
  <si>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</si>
  <si>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</si>
  <si>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</si>
  <si>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</si>
  <si>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</si>
  <si>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</si>
  <si>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</si>
  <si>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</si>
  <si>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</si>
  <si>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</si>
  <si>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</si>
  <si>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</si>
  <si>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</si>
  <si>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</si>
  <si>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</si>
  <si>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</si>
  <si>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</si>
  <si>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</si>
  <si>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</si>
  <si>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</si>
  <si>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</si>
  <si>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</si>
  <si>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</si>
  <si>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</si>
  <si>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</si>
  <si>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</si>
  <si>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</si>
  <si>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</si>
  <si>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</si>
  <si>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</si>
  <si>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</si>
  <si>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</si>
  <si>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</si>
  <si>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</si>
  <si>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</si>
  <si>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</si>
  <si>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</si>
  <si>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</si>
  <si>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</si>
  <si>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</si>
  <si>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</si>
  <si>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</si>
  <si>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</si>
  <si>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</si>
  <si>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</si>
  <si>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</si>
  <si>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</si>
  <si>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</si>
  <si>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</si>
  <si>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</si>
  <si>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</si>
  <si>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</si>
  <si>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</si>
  <si>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</si>
  <si>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</si>
  <si>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</si>
  <si>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</si>
  <si>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</si>
  <si>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</si>
  <si>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</si>
  <si>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</si>
  <si>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</si>
  <si>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</si>
  <si>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</si>
  <si>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</si>
  <si>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</si>
  <si>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</si>
  <si>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</si>
  <si>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</si>
  <si>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</si>
  <si>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</si>
  <si>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</si>
  <si>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</si>
  <si>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</si>
  <si>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</si>
  <si>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</si>
  <si>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</si>
  <si>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</si>
  <si>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</si>
  <si>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</si>
  <si>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</si>
  <si>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</si>
  <si>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</si>
  <si>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</si>
  <si>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</si>
  <si>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</si>
  <si>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</si>
  <si>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</si>
  <si>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</si>
  <si>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</si>
  <si>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</si>
  <si>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</si>
  <si>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</si>
  <si>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</si>
  <si>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</si>
  <si>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</si>
  <si>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</si>
  <si>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</si>
  <si>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</si>
  <si>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</si>
  <si>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</si>
  <si>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</si>
  <si>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</si>
  <si>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</si>
  <si>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</si>
  <si>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</si>
  <si>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</si>
  <si>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</si>
  <si>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</si>
  <si>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</si>
  <si>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</si>
  <si>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</si>
  <si>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</si>
  <si>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</si>
  <si>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</si>
  <si>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</si>
  <si>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</si>
  <si>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</si>
  <si>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</si>
  <si>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</si>
  <si>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</si>
  <si>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</si>
  <si>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</si>
  <si>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</si>
  <si>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</si>
  <si>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</si>
  <si>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</si>
  <si>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</si>
  <si>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</si>
  <si>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</si>
  <si>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</si>
  <si>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</si>
  <si>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</si>
  <si>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</si>
  <si>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</si>
  <si>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</si>
  <si>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</si>
  <si>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</si>
  <si>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</si>
  <si>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</si>
  <si>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</si>
  <si>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</si>
  <si>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</si>
  <si>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</si>
  <si>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</si>
  <si>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</si>
  <si>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</si>
  <si>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</si>
  <si>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</si>
  <si>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</si>
  <si>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</si>
  <si>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</si>
  <si>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</si>
  <si>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</si>
  <si>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</si>
  <si>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</si>
  <si>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</si>
  <si>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</si>
  <si>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</si>
  <si>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</si>
  <si>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</si>
  <si>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</si>
  <si>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</si>
  <si>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</si>
  <si>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</si>
  <si>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</si>
  <si>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</si>
  <si>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</si>
  <si>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</si>
  <si>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</si>
  <si>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</si>
  <si>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</si>
  <si>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</si>
  <si>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</si>
  <si>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</si>
  <si>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</si>
  <si>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</si>
  <si>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</si>
  <si>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</si>
  <si>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</si>
  <si>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</si>
  <si>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</si>
  <si>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</si>
  <si>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</si>
  <si>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</si>
  <si>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</si>
  <si>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</si>
  <si>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</si>
  <si>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</si>
  <si>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</si>
  <si>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</si>
  <si>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</si>
  <si>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</si>
  <si>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</si>
  <si>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</si>
  <si>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</si>
  <si>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</si>
  <si>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</si>
  <si>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</si>
  <si>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</si>
  <si>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</si>
  <si>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</si>
  <si>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</si>
  <si>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</si>
  <si>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</si>
  <si>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</si>
  <si>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</si>
  <si>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</si>
  <si>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</si>
  <si>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</si>
  <si>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</si>
  <si>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</si>
  <si>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</si>
  <si>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</si>
  <si>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</si>
  <si>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</si>
  <si>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</si>
  <si>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</si>
  <si>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</si>
  <si>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</si>
  <si>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</si>
  <si>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</si>
  <si>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</si>
  <si>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</si>
  <si>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</si>
  <si>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</si>
  <si>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</si>
  <si>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</si>
  <si>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</si>
  <si>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</si>
  <si>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</si>
  <si>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</si>
  <si>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</si>
  <si>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</si>
  <si>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</si>
  <si>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</si>
  <si>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</si>
  <si>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</si>
  <si>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</si>
  <si>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</si>
  <si>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</si>
  <si>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</si>
  <si>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</si>
  <si>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</si>
  <si>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</si>
  <si>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</si>
  <si>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</si>
  <si>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</si>
  <si>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</si>
  <si>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</si>
  <si>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</si>
  <si>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</si>
  <si>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</si>
  <si>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</si>
  <si>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</si>
  <si>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</si>
  <si>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</si>
  <si>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</si>
  <si>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</si>
  <si>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</si>
  <si>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</si>
  <si>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</si>
  <si>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</si>
  <si>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</si>
  <si>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</si>
  <si>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</si>
  <si>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</si>
  <si>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</si>
  <si>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</si>
  <si>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</si>
  <si>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</si>
  <si>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</si>
  <si>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</si>
  <si>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</si>
  <si>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</si>
  <si>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</si>
  <si>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</si>
  <si>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</si>
  <si>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</si>
  <si>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</si>
  <si>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</si>
  <si>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</si>
  <si>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</si>
  <si>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</si>
  <si>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</si>
  <si>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</si>
  <si>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</si>
  <si>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</si>
  <si>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</si>
  <si>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</si>
  <si>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</si>
  <si>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</si>
  <si>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</si>
  <si>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</si>
  <si>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</si>
  <si>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</si>
  <si>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</si>
  <si>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</si>
  <si>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</si>
  <si>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</si>
  <si>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</si>
  <si>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</si>
  <si>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</si>
  <si>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</si>
  <si>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</si>
  <si>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</si>
  <si>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</si>
  <si>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</si>
  <si>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</si>
  <si>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</si>
  <si>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</si>
  <si>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</si>
  <si>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</si>
  <si>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</si>
  <si>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</si>
  <si>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</si>
  <si>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</si>
  <si>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</si>
  <si>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</si>
  <si>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</si>
  <si>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</si>
  <si>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</si>
  <si>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</si>
  <si>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</si>
  <si>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</si>
  <si>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</si>
  <si>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</si>
  <si>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</si>
  <si>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</si>
  <si>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</si>
  <si>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</si>
  <si>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</si>
  <si>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</si>
  <si>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</si>
  <si>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</si>
  <si>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</si>
  <si>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</si>
  <si>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</si>
  <si>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</si>
  <si>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</si>
  <si>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</si>
  <si>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</si>
  <si>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</si>
  <si>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</si>
  <si>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</si>
  <si>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</si>
  <si>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</si>
  <si>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</si>
  <si>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</si>
  <si>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</si>
  <si>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</si>
  <si>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</si>
  <si>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</si>
  <si>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</si>
  <si>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</si>
  <si>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</si>
  <si>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</si>
  <si>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</si>
  <si>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</si>
  <si>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</si>
  <si>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</si>
  <si>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</si>
  <si>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</si>
  <si>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</si>
  <si>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</si>
  <si>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</si>
  <si>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</si>
  <si>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</si>
  <si>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</si>
  <si>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</si>
  <si>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</si>
  <si>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</si>
  <si>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</si>
  <si>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</si>
  <si>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</si>
  <si>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</si>
  <si>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</si>
  <si>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</si>
  <si>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</si>
  <si>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</si>
  <si>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</si>
  <si>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</si>
  <si>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</si>
  <si>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</si>
  <si>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</si>
  <si>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</si>
  <si>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</si>
  <si>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</si>
  <si>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</si>
  <si>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</si>
  <si>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</si>
  <si>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</si>
  <si>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</si>
  <si>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</si>
  <si>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</si>
  <si>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</si>
  <si>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</si>
  <si>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</si>
  <si>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</si>
  <si>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</si>
  <si>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</si>
  <si>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</si>
  <si>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</si>
  <si>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</si>
  <si>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</si>
  <si>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</si>
  <si>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</si>
  <si>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</si>
  <si>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</si>
  <si>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</si>
  <si>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</si>
  <si>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</si>
  <si>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</si>
  <si>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</si>
  <si>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</si>
  <si>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</si>
  <si>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</si>
  <si>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</si>
  <si>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</si>
  <si>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</si>
  <si>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</si>
  <si>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</si>
  <si>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</si>
  <si>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</si>
  <si>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</si>
  <si>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</si>
  <si>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</si>
  <si>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</si>
  <si>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</si>
  <si>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</si>
  <si>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</si>
  <si>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</si>
  <si>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</si>
  <si>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</si>
  <si>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</si>
  <si>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</si>
  <si>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</si>
  <si>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</si>
  <si>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</si>
  <si>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</si>
  <si>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</si>
  <si>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</si>
  <si>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</si>
  <si>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</si>
  <si>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</si>
  <si>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</si>
  <si>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</si>
  <si>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</si>
  <si>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</si>
  <si>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</si>
  <si>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</si>
  <si>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</si>
  <si>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</si>
  <si>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</si>
  <si>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</si>
  <si>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</si>
  <si>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</si>
  <si>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</si>
  <si>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</si>
  <si>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</si>
  <si>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</si>
  <si>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</si>
  <si>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</si>
  <si>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</si>
  <si>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</si>
  <si>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</si>
  <si>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</si>
  <si>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</si>
  <si>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</si>
  <si>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</si>
  <si>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</si>
  <si>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</si>
  <si>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</si>
  <si>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</si>
  <si>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</si>
  <si>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</si>
  <si>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</si>
  <si>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</si>
  <si>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</si>
  <si>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</si>
  <si>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</si>
  <si>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</si>
  <si>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</si>
  <si>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</si>
  <si>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</si>
  <si>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</si>
  <si>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</si>
  <si>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</si>
  <si>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</si>
  <si>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</si>
  <si>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</si>
  <si>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</si>
  <si>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</si>
  <si>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</si>
  <si>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</si>
  <si>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</si>
  <si>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</si>
  <si>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</si>
  <si>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</si>
  <si>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</si>
  <si>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</si>
  <si>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</si>
  <si>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</si>
  <si>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</si>
  <si>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</si>
  <si>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</si>
  <si>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</si>
  <si>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</si>
  <si>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</si>
  <si>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</si>
  <si>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</si>
  <si>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</si>
  <si>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</si>
  <si>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</si>
  <si>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</si>
  <si>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</si>
  <si>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</si>
  <si>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</si>
  <si>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</si>
  <si>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</si>
  <si>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</si>
  <si>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</si>
  <si>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</si>
  <si>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</si>
  <si>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</si>
  <si>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</si>
  <si>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</si>
  <si>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</si>
  <si>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</si>
  <si>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</si>
  <si>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</si>
  <si>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</si>
  <si>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</si>
  <si>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</si>
  <si>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</si>
  <si>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</si>
  <si>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</si>
  <si>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</si>
  <si>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</si>
  <si>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</si>
  <si>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</si>
  <si>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</si>
  <si>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</si>
  <si>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</si>
  <si>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</si>
  <si>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</si>
  <si>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</si>
  <si>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</si>
  <si>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</si>
  <si>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</si>
  <si>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</si>
  <si>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</si>
  <si>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</si>
  <si>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</si>
  <si>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</si>
  <si>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</si>
  <si>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</si>
  <si>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</si>
  <si>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</si>
  <si>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</si>
  <si>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</si>
  <si>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</si>
  <si>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</si>
  <si>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</si>
  <si>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</si>
  <si>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</si>
  <si>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</si>
  <si>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</si>
  <si>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</si>
  <si>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</si>
  <si>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</si>
  <si>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</si>
  <si>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</si>
  <si>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</si>
  <si>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</si>
  <si>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</si>
  <si>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</si>
  <si>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</si>
  <si>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</si>
  <si>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</si>
  <si>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</si>
  <si>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</si>
  <si>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</si>
  <si>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</si>
  <si>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</si>
  <si>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</si>
  <si>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</si>
  <si>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</si>
  <si>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</si>
  <si>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</si>
  <si>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</si>
  <si>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</si>
  <si>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</si>
  <si>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</si>
  <si>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</si>
  <si>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</si>
  <si>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</si>
  <si>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</si>
  <si>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</si>
  <si>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</si>
  <si>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</si>
  <si>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</si>
  <si>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</si>
  <si>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</si>
  <si>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</si>
  <si>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</si>
  <si>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</si>
  <si>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</si>
  <si>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</si>
  <si>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</si>
  <si>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</si>
  <si>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</si>
  <si>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</si>
  <si>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</si>
  <si>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</si>
  <si>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</si>
  <si>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</si>
  <si>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</si>
  <si>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</si>
  <si>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</si>
  <si>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</si>
  <si>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</si>
  <si>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</si>
  <si>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</si>
  <si>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</si>
  <si>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</si>
  <si>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</si>
  <si>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</si>
  <si>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</si>
  <si>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</si>
  <si>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</si>
  <si>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</si>
  <si>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</si>
  <si>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</si>
  <si>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</si>
  <si>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</si>
  <si>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</si>
  <si>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</si>
  <si>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</si>
  <si>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</si>
  <si>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</si>
  <si>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</si>
  <si>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</si>
  <si>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</si>
  <si>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</si>
  <si>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</si>
  <si>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</si>
  <si>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</si>
  <si>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</si>
  <si>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</si>
  <si>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</si>
  <si>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</si>
  <si>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</si>
  <si>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</si>
  <si>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</si>
  <si>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</si>
  <si>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</si>
  <si>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</si>
  <si>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</si>
  <si>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</si>
  <si>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</si>
  <si>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</si>
  <si>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</si>
  <si>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</si>
  <si>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</si>
  <si>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</si>
  <si>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</si>
  <si>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</si>
  <si>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</si>
  <si>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</si>
  <si>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</si>
  <si>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</si>
  <si>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</si>
  <si>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</si>
  <si>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</si>
  <si>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</si>
  <si>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</si>
  <si>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</si>
  <si>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</si>
  <si>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</si>
  <si>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</si>
  <si>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</si>
  <si>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</si>
  <si>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</si>
  <si>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</si>
  <si>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</si>
  <si>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</si>
  <si>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</si>
  <si>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</si>
  <si>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</si>
  <si>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</si>
  <si>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</si>
  <si>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</si>
  <si>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</si>
  <si>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</si>
  <si>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</si>
  <si>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</si>
  <si>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</si>
  <si>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</si>
  <si>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</si>
  <si>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</si>
  <si>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</si>
  <si>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</si>
  <si>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</si>
  <si>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</si>
  <si>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</si>
  <si>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</si>
  <si>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</si>
  <si>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</si>
  <si>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</si>
  <si>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</si>
  <si>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</si>
  <si>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</si>
  <si>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</si>
  <si>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</si>
  <si>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</si>
  <si>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</si>
  <si>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</si>
  <si>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</si>
  <si>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</si>
  <si>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</si>
  <si>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</si>
  <si>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</si>
  <si>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</si>
  <si>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</si>
  <si>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</si>
  <si>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</si>
  <si>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</si>
  <si>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</si>
  <si>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</si>
  <si>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</si>
  <si>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</si>
  <si>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</si>
  <si>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</si>
  <si>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</si>
  <si>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</si>
  <si>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</si>
  <si>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</si>
  <si>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</si>
  <si>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</si>
  <si>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</si>
  <si>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</si>
  <si>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</si>
  <si>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</si>
  <si>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</si>
  <si>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</si>
  <si>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</si>
  <si>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</si>
  <si>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</si>
  <si>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</si>
  <si>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</si>
  <si>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</si>
  <si>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</si>
  <si>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</si>
  <si>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</si>
  <si>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</si>
  <si>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</si>
  <si>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</si>
  <si>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</si>
  <si>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</si>
  <si>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</si>
  <si>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</si>
  <si>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</si>
  <si>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</si>
  <si>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</si>
  <si>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</si>
  <si>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</si>
  <si>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</si>
  <si>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</si>
  <si>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</si>
  <si>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</si>
  <si>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</si>
  <si>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</si>
  <si>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</si>
  <si>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</si>
  <si>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</si>
  <si>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</si>
  <si>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</si>
  <si>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</si>
  <si>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</si>
  <si>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</si>
  <si>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</si>
  <si>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</si>
  <si>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</si>
  <si>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</si>
  <si>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</si>
  <si>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</si>
  <si>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</si>
  <si>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</si>
  <si>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</si>
  <si>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</si>
  <si>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</si>
  <si>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</si>
  <si>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</si>
  <si>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</si>
  <si>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</si>
  <si>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</si>
  <si>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</si>
  <si>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</si>
  <si>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</si>
  <si>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</si>
  <si>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</si>
  <si>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</si>
  <si>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</si>
  <si>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</si>
  <si>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</si>
  <si>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</si>
  <si>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</si>
  <si>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</si>
  <si>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</si>
  <si>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</si>
  <si>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</si>
  <si>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</si>
  <si>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</si>
  <si>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</si>
  <si>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</si>
  <si>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</si>
  <si>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</si>
  <si>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</si>
  <si>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</si>
  <si>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</si>
  <si>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</si>
  <si>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</si>
  <si>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</si>
  <si>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</si>
  <si>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</si>
  <si>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</si>
  <si>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</si>
  <si>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</si>
  <si>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</si>
  <si>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</si>
  <si>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</si>
  <si>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</si>
  <si>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</si>
  <si>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</si>
  <si>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</si>
  <si>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</si>
  <si>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</si>
  <si>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</si>
  <si>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</si>
  <si>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</si>
  <si>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</si>
  <si>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</si>
  <si>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</si>
  <si>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</si>
  <si>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</si>
  <si>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</si>
  <si>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</si>
  <si>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</si>
  <si>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</si>
  <si>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</si>
  <si>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</si>
  <si>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</si>
  <si>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</si>
  <si>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</si>
  <si>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</si>
  <si>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</si>
  <si>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</si>
  <si>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</si>
  <si>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</si>
  <si>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</si>
  <si>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</si>
  <si>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</si>
  <si>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</si>
  <si>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</si>
  <si>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</si>
  <si>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</si>
  <si>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</si>
  <si>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</si>
  <si>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</si>
  <si>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</si>
  <si>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</si>
  <si>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</si>
  <si>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</si>
  <si>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</si>
  <si>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</si>
  <si>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</si>
  <si>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</si>
  <si>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</si>
  <si>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</si>
  <si>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</si>
  <si>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</si>
  <si>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</si>
  <si>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</si>
  <si>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</si>
  <si>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</si>
  <si>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</si>
  <si>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</si>
  <si>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</si>
  <si>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</si>
  <si>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</si>
  <si>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</si>
  <si>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</si>
  <si>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</si>
  <si>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</si>
  <si>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</si>
  <si>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</si>
  <si>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</si>
  <si>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</si>
  <si>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</si>
  <si>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</si>
  <si>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</si>
  <si>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</si>
  <si>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</si>
  <si>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</si>
  <si>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</si>
  <si>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</si>
  <si>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</si>
  <si>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</si>
  <si>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</si>
  <si>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</si>
  <si>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</si>
  <si>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</si>
  <si>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</si>
  <si>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</si>
  <si>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</si>
  <si>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</si>
  <si>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</si>
  <si>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</si>
  <si>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</si>
  <si>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</si>
  <si>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</si>
  <si>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</si>
  <si>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</si>
  <si>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</si>
  <si>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</si>
  <si>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</si>
  <si>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</si>
  <si>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</si>
  <si>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</si>
  <si>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</si>
  <si>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</si>
  <si>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</si>
  <si>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</si>
  <si>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</si>
  <si>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</si>
  <si>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</si>
  <si>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</si>
  <si>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</si>
  <si>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</si>
  <si>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</si>
  <si>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</si>
  <si>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</si>
  <si>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</si>
  <si>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</si>
  <si>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</si>
  <si>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</si>
  <si>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</si>
  <si>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</si>
  <si>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</si>
  <si>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</si>
  <si>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</si>
  <si>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</si>
  <si>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</si>
  <si>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</si>
  <si>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</si>
  <si>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</si>
  <si>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</si>
  <si>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</si>
  <si>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</si>
  <si>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</si>
  <si>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</si>
  <si>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</si>
  <si>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</si>
  <si>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</si>
  <si>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</si>
  <si>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</si>
  <si>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</si>
  <si>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</si>
  <si>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</si>
  <si>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</si>
  <si>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</si>
  <si>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</si>
  <si>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</si>
  <si>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</si>
  <si>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</si>
  <si>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</si>
  <si>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</si>
  <si>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</si>
  <si>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</si>
  <si>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</si>
  <si>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</si>
  <si>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</si>
  <si>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</si>
  <si>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</si>
  <si>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</si>
  <si>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</si>
  <si>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</si>
  <si>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</si>
  <si>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</si>
  <si>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</si>
  <si>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</si>
  <si>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</si>
  <si>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</si>
  <si>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</si>
  <si>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</si>
  <si>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</si>
  <si>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</si>
  <si>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</si>
  <si>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</si>
  <si>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</si>
  <si>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</si>
  <si>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</si>
  <si>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</si>
  <si>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</si>
  <si>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</si>
  <si>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</si>
  <si>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</si>
  <si>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</si>
  <si>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</si>
  <si>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</si>
  <si>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</si>
  <si>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</si>
  <si>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</si>
  <si>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</si>
  <si>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</si>
  <si>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</si>
  <si>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</si>
  <si>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</si>
  <si>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</si>
  <si>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</si>
  <si>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</si>
  <si>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</si>
  <si>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</si>
  <si>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</si>
  <si>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</si>
  <si>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</si>
  <si>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</si>
  <si>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</si>
  <si>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</si>
  <si>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</si>
  <si>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</si>
  <si>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</si>
  <si>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</si>
  <si>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</si>
  <si>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</si>
  <si>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</si>
  <si>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</si>
  <si>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</si>
  <si>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</si>
  <si>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</si>
  <si>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</si>
  <si>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</si>
  <si>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</si>
  <si>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</si>
  <si>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</si>
  <si>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</si>
  <si>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</si>
  <si>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</si>
  <si>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</si>
  <si>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</si>
  <si>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</si>
  <si>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</si>
  <si>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</si>
  <si>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</si>
  <si>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</si>
  <si>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</si>
  <si>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</si>
  <si>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</si>
  <si>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</si>
  <si>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</si>
  <si>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</si>
  <si>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</si>
  <si>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</si>
  <si>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</si>
  <si>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</si>
  <si>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</si>
  <si>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</si>
  <si>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</si>
  <si>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</si>
  <si>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</si>
  <si>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</si>
  <si>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</si>
  <si>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</si>
  <si>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</si>
  <si>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</si>
  <si>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</si>
  <si>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</si>
  <si>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</si>
  <si>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</si>
  <si>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</si>
  <si>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</si>
  <si>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</si>
  <si>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</si>
  <si>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</si>
  <si>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</si>
  <si>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</si>
  <si>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</si>
  <si>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</si>
  <si>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</si>
  <si>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</si>
  <si>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</si>
  <si>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</si>
  <si>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</si>
  <si>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</si>
  <si>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</si>
  <si>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</si>
  <si>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</si>
  <si>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</si>
  <si>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</si>
  <si>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</si>
  <si>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</si>
  <si>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</si>
  <si>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</si>
  <si>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</si>
  <si>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</si>
  <si>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</si>
  <si>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</si>
  <si>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</si>
  <si>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</si>
  <si>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</si>
  <si>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</si>
  <si>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</si>
  <si>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</si>
  <si>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</si>
  <si>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</si>
  <si>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</si>
  <si>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</si>
  <si>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</si>
  <si>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</si>
  <si>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</si>
  <si>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</si>
  <si>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</si>
  <si>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</si>
  <si>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</si>
  <si>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</si>
  <si>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</si>
  <si>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</si>
  <si>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</si>
  <si>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</si>
  <si>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</si>
  <si>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</si>
  <si>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</si>
  <si>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</si>
  <si>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</si>
  <si>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</si>
  <si>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</si>
  <si>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</si>
  <si>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</si>
  <si>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</si>
  <si>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</si>
  <si>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</si>
  <si>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</si>
  <si>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</si>
  <si>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</si>
  <si>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</si>
  <si>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</si>
  <si>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</si>
  <si>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</si>
  <si>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</si>
  <si>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</si>
  <si>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</si>
  <si>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</si>
  <si>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</si>
  <si>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</si>
  <si>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</si>
  <si>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</si>
  <si>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</si>
  <si>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</si>
  <si>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</si>
  <si>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</si>
  <si>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</si>
  <si>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</si>
  <si>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</si>
  <si>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</si>
  <si>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</si>
  <si>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</si>
  <si>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</si>
  <si>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</si>
  <si>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</si>
  <si>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</si>
  <si>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</si>
  <si>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</si>
  <si>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</si>
  <si>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</si>
  <si>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</si>
  <si>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</si>
  <si>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</si>
  <si>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</si>
  <si>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</si>
  <si>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</si>
  <si>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</si>
  <si>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</si>
  <si>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</si>
  <si>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</si>
  <si>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</si>
  <si>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</si>
  <si>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</si>
  <si>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</si>
  <si>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</si>
  <si>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</si>
  <si>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</si>
  <si>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</si>
  <si>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</si>
  <si>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</si>
  <si>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</si>
  <si>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</si>
  <si>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</si>
  <si>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</si>
  <si>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</si>
  <si>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</si>
  <si>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</si>
  <si>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</si>
  <si>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</si>
  <si>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</si>
  <si>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</si>
  <si>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</si>
  <si>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</si>
  <si>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</si>
  <si>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</si>
  <si>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</si>
  <si>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</si>
  <si>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</si>
  <si>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</si>
  <si>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</si>
  <si>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</si>
  <si>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</si>
  <si>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</si>
  <si>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</si>
  <si>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</si>
  <si>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</si>
  <si>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</si>
  <si>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</si>
  <si>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</si>
  <si>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</si>
  <si>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</si>
  <si>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</si>
  <si>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</si>
  <si>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</si>
  <si>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</si>
  <si>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</si>
  <si>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</si>
  <si>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</si>
  <si>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</si>
  <si>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</si>
  <si>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</si>
  <si>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</si>
  <si>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</si>
  <si>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</si>
  <si>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</si>
  <si>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</si>
  <si>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</si>
  <si>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</si>
  <si>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</si>
  <si>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</si>
  <si>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</si>
  <si>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</si>
  <si>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</si>
  <si>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</si>
  <si>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</si>
  <si>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</si>
  <si>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</si>
  <si>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</si>
  <si>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</si>
  <si>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</si>
  <si>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</si>
  <si>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</si>
  <si>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</si>
  <si>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</si>
  <si>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</si>
  <si>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</si>
  <si>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</si>
  <si>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</si>
  <si>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</si>
  <si>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</si>
  <si>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</si>
  <si>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</si>
  <si>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</si>
  <si>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</si>
  <si>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</si>
  <si>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</si>
  <si>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</si>
  <si>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</si>
  <si>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</si>
  <si>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</si>
  <si>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</si>
  <si>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</si>
  <si>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</si>
  <si>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</si>
  <si>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</si>
  <si>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</si>
  <si>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</si>
  <si>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</si>
  <si>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</si>
  <si>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</si>
  <si>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</si>
  <si>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</si>
  <si>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</si>
  <si>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</si>
  <si>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</si>
  <si>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</si>
  <si>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</si>
  <si>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</si>
  <si>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</si>
  <si>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</si>
  <si>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</si>
  <si>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</si>
  <si>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</si>
  <si>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</si>
  <si>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</si>
  <si>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</si>
  <si>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</si>
  <si>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</si>
  <si>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</si>
  <si>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</si>
  <si>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</si>
  <si>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</si>
  <si>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</si>
  <si>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</si>
  <si>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</si>
  <si>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</si>
  <si>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</si>
  <si>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</si>
  <si>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</si>
  <si>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</si>
  <si>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</si>
  <si>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</si>
  <si>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</si>
  <si>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</si>
  <si>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</si>
  <si>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</si>
  <si>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</si>
  <si>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</si>
  <si>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</si>
  <si>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</si>
  <si>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</si>
  <si>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</si>
  <si>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</si>
  <si>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</si>
  <si>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</si>
  <si>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</si>
  <si>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</si>
  <si>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</si>
  <si>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</si>
  <si>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</si>
  <si>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</si>
  <si>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</si>
  <si>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</si>
  <si>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</si>
  <si>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</si>
  <si>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</si>
  <si>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</si>
  <si>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</si>
  <si>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</si>
  <si>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</si>
  <si>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</si>
  <si>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</si>
  <si>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</si>
  <si>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</si>
  <si>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</si>
  <si>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</si>
  <si>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</si>
  <si>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</si>
  <si>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</si>
  <si>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</si>
  <si>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</si>
  <si>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</si>
  <si>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</si>
  <si>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</si>
  <si>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</si>
  <si>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</si>
  <si>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</si>
  <si>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</si>
  <si>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</si>
  <si>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</si>
  <si>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</si>
  <si>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</si>
  <si>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</si>
  <si>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</si>
  <si>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</si>
  <si>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</si>
  <si>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</si>
  <si>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</si>
  <si>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</si>
  <si>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</si>
  <si>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</si>
  <si>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</si>
  <si>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</si>
  <si>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</si>
  <si>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</si>
  <si>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</si>
  <si>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</si>
  <si>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</si>
  <si>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</si>
  <si>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</si>
  <si>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</si>
  <si>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</si>
  <si>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</si>
  <si>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</si>
  <si>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</si>
  <si>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</si>
  <si>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</si>
  <si>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</si>
  <si>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</si>
  <si>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</si>
  <si>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</si>
  <si>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</si>
  <si>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</si>
  <si>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</si>
  <si>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</si>
  <si>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</si>
  <si>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</si>
  <si>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</si>
  <si>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</si>
  <si>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</si>
  <si>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</si>
  <si>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</si>
  <si>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</si>
  <si>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</si>
  <si>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</si>
  <si>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</si>
  <si>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</si>
  <si>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</si>
  <si>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</si>
  <si>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</si>
  <si>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</si>
  <si>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</si>
  <si>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</si>
  <si>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</si>
  <si>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</si>
  <si>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</si>
  <si>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</si>
  <si>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</si>
  <si>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</si>
  <si>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</si>
  <si>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</si>
  <si>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</si>
  <si>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</si>
  <si>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</si>
  <si>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</si>
  <si>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</si>
  <si>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</si>
  <si>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</si>
  <si>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</si>
  <si>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</si>
  <si>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</si>
  <si>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</si>
  <si>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</si>
  <si>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</si>
  <si>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</si>
  <si>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</si>
  <si>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</si>
  <si>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</si>
  <si>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</si>
  <si>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</si>
  <si>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</si>
  <si>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</si>
  <si>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</si>
  <si>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</si>
  <si>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</si>
  <si>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</si>
  <si>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</si>
  <si>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</si>
  <si>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</si>
  <si>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</si>
  <si>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</si>
  <si>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</si>
  <si>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</si>
  <si>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</si>
  <si>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</si>
  <si>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</si>
  <si>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</si>
  <si>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</si>
  <si>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</si>
  <si>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</si>
  <si>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</si>
  <si>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</si>
  <si>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</si>
  <si>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</si>
  <si>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</si>
  <si>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</si>
  <si>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</si>
  <si>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</si>
  <si>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</si>
  <si>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</si>
  <si>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</si>
  <si>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</si>
  <si>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</si>
  <si>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</si>
  <si>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</si>
  <si>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</si>
  <si>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</si>
  <si>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</si>
  <si>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</si>
  <si>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</si>
  <si>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</si>
  <si>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</si>
  <si>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</si>
  <si>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</si>
  <si>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</si>
  <si>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</si>
  <si>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</si>
  <si>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</si>
  <si>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</si>
  <si>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</si>
  <si>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</si>
  <si>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</si>
  <si>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</si>
  <si>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</si>
  <si>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</si>
  <si>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</si>
  <si>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</si>
  <si>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</si>
  <si>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</si>
  <si>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</si>
  <si>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</si>
  <si>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</si>
  <si>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</si>
  <si>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</si>
  <si>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</si>
  <si>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</si>
  <si>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</si>
  <si>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</si>
  <si>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</si>
  <si>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</si>
  <si>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</si>
  <si>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</si>
  <si>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</si>
  <si>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</si>
  <si>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</si>
  <si>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</si>
  <si>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</si>
  <si>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</si>
  <si>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</si>
  <si>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</si>
  <si>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</si>
  <si>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</si>
  <si>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</si>
  <si>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</si>
  <si>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</si>
  <si>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</si>
  <si>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</si>
  <si>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</si>
  <si>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</si>
  <si>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</si>
  <si>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</si>
  <si>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</si>
  <si>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</si>
  <si>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</si>
  <si>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</si>
  <si>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</si>
  <si>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</si>
  <si>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</si>
  <si>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</si>
  <si>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</si>
  <si>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</si>
  <si>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</si>
  <si>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</si>
  <si>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</si>
  <si>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</si>
  <si>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</si>
  <si>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</si>
  <si>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</si>
  <si>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</si>
  <si>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</si>
  <si>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</si>
  <si>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</si>
  <si>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</si>
  <si>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</si>
  <si>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</si>
  <si>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</si>
  <si>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</si>
  <si>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</si>
  <si>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</si>
  <si>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</si>
  <si>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</si>
  <si>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</si>
  <si>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</si>
  <si>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</si>
  <si>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</si>
  <si>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</si>
  <si>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</si>
  <si>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</si>
  <si>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</si>
  <si>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</si>
  <si>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</si>
  <si>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</si>
  <si>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</si>
  <si>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</si>
  <si>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</si>
  <si>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</si>
  <si>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</si>
  <si>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</si>
  <si>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</si>
  <si>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</si>
  <si>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</si>
  <si>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</si>
  <si>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</si>
  <si>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</si>
  <si>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</si>
  <si>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</si>
  <si>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</si>
  <si>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</si>
  <si>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</si>
  <si>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</si>
  <si>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</si>
  <si>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</si>
  <si>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</si>
  <si>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</si>
  <si>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</si>
  <si>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</si>
  <si>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</si>
  <si>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</si>
  <si>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</si>
  <si>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</si>
  <si>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</si>
  <si>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</si>
  <si>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</si>
  <si>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</si>
  <si>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</si>
  <si>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</si>
  <si>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</si>
  <si>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</si>
  <si>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</si>
  <si>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</si>
  <si>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</si>
  <si>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</si>
  <si>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</si>
  <si>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</si>
  <si>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</si>
  <si>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</si>
  <si>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</si>
  <si>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</si>
  <si>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</si>
  <si>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</si>
  <si>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</si>
  <si>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</si>
  <si>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</si>
  <si>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</si>
  <si>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</si>
  <si>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</si>
  <si>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</si>
  <si>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</si>
  <si>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</si>
  <si>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</si>
  <si>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</si>
  <si>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</si>
  <si>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</si>
  <si>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</si>
  <si>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</si>
  <si>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</si>
  <si>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</si>
  <si>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</si>
  <si>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</si>
  <si>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</si>
  <si>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</si>
  <si>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</si>
  <si>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</si>
  <si>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</si>
  <si>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</si>
  <si>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</si>
  <si>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</si>
  <si>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</si>
  <si>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</si>
  <si>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</si>
  <si>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</si>
  <si>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</si>
  <si>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</si>
  <si>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</si>
  <si>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</si>
  <si>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</si>
  <si>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</si>
  <si>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</si>
  <si>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</si>
  <si>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</si>
  <si>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</si>
  <si>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</si>
  <si>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</si>
  <si>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</si>
  <si>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</si>
  <si>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</si>
  <si>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</si>
  <si>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</si>
  <si>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</si>
  <si>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</si>
  <si>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</si>
  <si>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</si>
  <si>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</si>
  <si>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</si>
  <si>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</si>
  <si>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</si>
  <si>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</si>
  <si>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</si>
  <si>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</si>
  <si>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</si>
  <si>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</si>
  <si>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</si>
  <si>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</si>
  <si>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</si>
  <si>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</si>
  <si>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</si>
  <si>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</si>
  <si>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</si>
  <si>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</si>
  <si>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</si>
  <si>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</si>
  <si>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</si>
  <si>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</si>
  <si>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</si>
  <si>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</si>
  <si>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</si>
  <si>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</si>
  <si>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</si>
  <si>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</si>
  <si>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</si>
  <si>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</si>
  <si>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</si>
  <si>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</si>
  <si>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</si>
  <si>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</si>
  <si>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</si>
  <si>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</si>
  <si>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</si>
  <si>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</si>
  <si>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</si>
  <si>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</si>
  <si>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</si>
  <si>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</si>
  <si>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</si>
  <si>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</si>
  <si>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</si>
  <si>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</si>
  <si>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</si>
  <si>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</si>
  <si>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</si>
  <si>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</si>
  <si>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</si>
  <si>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</si>
  <si>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</si>
  <si>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</si>
  <si>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</si>
  <si>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</si>
  <si>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</si>
  <si>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</si>
  <si>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</si>
  <si>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</si>
  <si>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</si>
  <si>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</si>
  <si>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</si>
  <si>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</si>
  <si>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</si>
  <si>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</si>
  <si>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</si>
  <si>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</si>
  <si>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</si>
  <si>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</si>
  <si>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</si>
  <si>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</si>
  <si>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</si>
  <si>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</si>
  <si>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</si>
  <si>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</si>
  <si>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</si>
  <si>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</si>
  <si>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</si>
  <si>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</si>
  <si>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</si>
  <si>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</si>
  <si>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</si>
  <si>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</si>
  <si>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</si>
  <si>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</si>
  <si>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</si>
  <si>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</si>
  <si>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</si>
  <si>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</si>
  <si>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</si>
  <si>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</si>
  <si>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</si>
  <si>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</si>
  <si>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</si>
  <si>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</si>
  <si>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</si>
  <si>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</si>
  <si>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</si>
  <si>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</si>
  <si>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</si>
  <si>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</si>
  <si>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</si>
  <si>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</si>
  <si>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</si>
  <si>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</si>
  <si>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</si>
  <si>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</si>
  <si>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</si>
  <si>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</si>
  <si>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</si>
  <si>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</si>
  <si>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</si>
  <si>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</si>
  <si>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</si>
  <si>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</si>
  <si>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</si>
  <si>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</si>
  <si>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</si>
  <si>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</si>
  <si>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</si>
  <si>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</si>
  <si>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</si>
  <si>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</si>
  <si>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</si>
  <si>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</si>
  <si>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</si>
  <si>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</si>
  <si>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</si>
  <si>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</si>
  <si>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</si>
  <si>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</si>
  <si>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</si>
  <si>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</si>
  <si>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</si>
  <si>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</si>
  <si>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</si>
  <si>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</si>
  <si>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</si>
  <si>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</si>
  <si>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</si>
  <si>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</si>
  <si>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</si>
  <si>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</si>
  <si>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</si>
  <si>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</si>
  <si>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</si>
  <si>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</si>
  <si>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</si>
  <si>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</si>
  <si>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</si>
  <si>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</si>
  <si>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</si>
  <si>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</si>
  <si>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</si>
  <si>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</si>
  <si>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</si>
  <si>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</si>
  <si>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</si>
  <si>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</si>
  <si>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</si>
  <si>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</si>
  <si>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</si>
  <si>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</si>
  <si>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</si>
  <si>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</si>
  <si>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</si>
  <si>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</si>
  <si>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</si>
  <si>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</si>
  <si>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</si>
  <si>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</si>
  <si>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</si>
  <si>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</si>
  <si>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</si>
  <si>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</si>
  <si>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</si>
  <si>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</si>
  <si>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</si>
  <si>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</si>
  <si>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</si>
  <si>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</si>
  <si>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</si>
  <si>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</si>
  <si>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</si>
  <si>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</si>
  <si>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</si>
  <si>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</si>
  <si>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</si>
  <si>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</si>
  <si>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</si>
  <si>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</si>
  <si>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</si>
  <si>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</si>
  <si>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</si>
  <si>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</si>
  <si>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</si>
  <si>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</si>
  <si>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</si>
  <si>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</si>
  <si>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</si>
  <si>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</si>
  <si>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</si>
  <si>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</si>
  <si>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</si>
  <si>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</si>
  <si>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</si>
  <si>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</si>
  <si>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</si>
  <si>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</si>
  <si>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</si>
  <si>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</si>
  <si>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</si>
  <si>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</si>
  <si>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</si>
  <si>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</si>
  <si>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</si>
  <si>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</si>
  <si>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</si>
  <si>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</si>
  <si>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</si>
  <si>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</si>
  <si>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</si>
  <si>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</si>
  <si>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</si>
  <si>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</si>
  <si>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</si>
  <si>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</si>
  <si>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</si>
  <si>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</si>
  <si>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</si>
  <si>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</si>
  <si>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</si>
  <si>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</si>
  <si>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</si>
  <si>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</si>
  <si>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</si>
  <si>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</si>
  <si>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</si>
  <si>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</si>
  <si>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</si>
  <si>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</si>
  <si>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</si>
  <si>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</si>
  <si>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</si>
  <si>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</si>
  <si>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</si>
  <si>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</si>
  <si>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</si>
  <si>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</si>
  <si>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</si>
  <si>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</si>
  <si>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</si>
  <si>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</si>
  <si>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</si>
  <si>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</si>
  <si>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</si>
  <si>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</si>
  <si>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</si>
  <si>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</si>
  <si>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</si>
  <si>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</si>
  <si>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</si>
  <si>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</si>
  <si>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</si>
  <si>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</si>
  <si>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</si>
  <si>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</si>
  <si>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</si>
  <si>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</si>
  <si>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</si>
  <si>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</si>
  <si>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</si>
  <si>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</si>
  <si>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</si>
  <si>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</si>
  <si>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</si>
  <si>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</si>
  <si>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</si>
  <si>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</si>
  <si>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</si>
  <si>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</si>
  <si>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</si>
  <si>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</si>
  <si>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</si>
  <si>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</si>
  <si>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</si>
  <si>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</si>
  <si>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</si>
  <si>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</si>
  <si>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</si>
  <si>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</si>
  <si>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</si>
  <si>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</si>
  <si>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</si>
  <si>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</si>
  <si>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</si>
  <si>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</si>
  <si>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</si>
  <si>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</si>
  <si>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</si>
  <si>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</si>
  <si>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</si>
  <si>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</si>
  <si>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</si>
  <si>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</si>
  <si>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</si>
  <si>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</si>
  <si>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</si>
  <si>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</si>
  <si>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</si>
  <si>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</si>
  <si>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</si>
  <si>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</si>
  <si>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</si>
  <si>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</si>
  <si>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</si>
  <si>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</si>
  <si>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</si>
  <si>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</si>
  <si>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</si>
  <si>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</si>
  <si>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</si>
  <si>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</si>
  <si>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</si>
  <si>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</si>
  <si>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</si>
  <si>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</si>
  <si>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</si>
  <si>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</si>
  <si>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</si>
  <si>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</si>
  <si>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</si>
  <si>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</si>
  <si>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</si>
  <si>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</si>
  <si>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</si>
  <si>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</si>
  <si>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</si>
  <si>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</si>
  <si>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</si>
  <si>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</si>
  <si>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</si>
  <si>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</si>
  <si>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</si>
  <si>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</si>
  <si>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</si>
  <si>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</si>
  <si>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</si>
  <si>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</si>
  <si>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</si>
  <si>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</si>
  <si>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</si>
  <si>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</si>
  <si>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</si>
  <si>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</si>
  <si>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</si>
  <si>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</si>
  <si>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</si>
  <si>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</si>
  <si>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</si>
  <si>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</si>
  <si>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</si>
  <si>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</si>
  <si>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</si>
  <si>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</si>
  <si>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</si>
  <si>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</si>
  <si>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</si>
  <si>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</si>
  <si>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</si>
  <si>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</si>
  <si>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</si>
  <si>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</si>
  <si>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</si>
  <si>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</si>
  <si>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</si>
  <si>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</si>
  <si>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</si>
  <si>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</si>
  <si>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</si>
  <si>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</si>
  <si>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</si>
  <si>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</si>
  <si>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</si>
  <si>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</si>
  <si>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</si>
  <si>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</si>
  <si>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</si>
  <si>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</si>
  <si>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</si>
  <si>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</si>
  <si>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</si>
  <si>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</si>
  <si>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</si>
  <si>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</si>
  <si>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</si>
  <si>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</si>
  <si>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</si>
  <si>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</si>
  <si>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</si>
  <si>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</si>
  <si>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</si>
  <si>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</si>
  <si>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</si>
  <si>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</si>
  <si>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</si>
  <si>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</si>
  <si>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</si>
  <si>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</si>
  <si>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</si>
  <si>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</si>
  <si>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</si>
  <si>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</si>
  <si>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</si>
  <si>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</si>
  <si>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</si>
  <si>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</si>
  <si>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</si>
  <si>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</si>
  <si>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</si>
  <si>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</si>
  <si>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</si>
  <si>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</si>
  <si>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</si>
  <si>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</si>
  <si>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</si>
  <si>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</si>
  <si>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</si>
  <si>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</si>
  <si>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</si>
  <si>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</si>
  <si>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</si>
  <si>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</si>
  <si>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</si>
  <si>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</si>
  <si>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</si>
  <si>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</si>
  <si>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</si>
  <si>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</si>
  <si>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</si>
  <si>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</si>
  <si>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</si>
  <si>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</si>
  <si>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</si>
  <si>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</si>
  <si>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</si>
  <si>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</si>
  <si>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</si>
  <si>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</si>
  <si>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</si>
  <si>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</si>
  <si>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</si>
  <si>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</si>
  <si>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</si>
  <si>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</si>
  <si>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</si>
  <si>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</si>
  <si>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</si>
  <si>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</si>
  <si>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</si>
  <si>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</si>
  <si>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</si>
  <si>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</si>
  <si>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</si>
  <si>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</si>
  <si>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</si>
  <si>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</si>
  <si>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</si>
  <si>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</si>
  <si>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</si>
  <si>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</si>
  <si>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</si>
  <si>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</si>
  <si>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</si>
  <si>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</si>
  <si>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</si>
  <si>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</si>
  <si>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</si>
  <si>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</si>
  <si>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</si>
  <si>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</si>
  <si>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</si>
  <si>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</si>
  <si>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</si>
  <si>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</si>
  <si>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</si>
  <si>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</si>
  <si>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</si>
  <si>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</si>
  <si>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</si>
  <si>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</si>
  <si>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</si>
  <si>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</si>
  <si>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</si>
  <si>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</si>
  <si>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</si>
  <si>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</si>
  <si>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</si>
  <si>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</si>
  <si>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</si>
  <si>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</si>
  <si>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</si>
  <si>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</si>
  <si>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</si>
  <si>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</si>
  <si>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</si>
  <si>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</si>
  <si>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</si>
  <si>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</si>
  <si>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</si>
  <si>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</si>
  <si>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</si>
  <si>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</si>
  <si>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</si>
  <si>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</si>
  <si>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</si>
  <si>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</si>
  <si>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</si>
  <si>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</si>
  <si>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</si>
  <si>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</si>
  <si>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</si>
  <si>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</si>
  <si>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</si>
  <si>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</si>
  <si>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</si>
  <si>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</si>
  <si>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</si>
  <si>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</si>
  <si>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</si>
  <si>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</si>
  <si>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</si>
  <si>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</si>
  <si>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</si>
  <si>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</si>
  <si>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</si>
  <si>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</si>
  <si>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</si>
  <si>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</si>
  <si>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</si>
  <si>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</si>
  <si>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</si>
  <si>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</si>
  <si>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</si>
  <si>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</si>
  <si>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</si>
  <si>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</si>
  <si>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</si>
  <si>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</si>
  <si>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</si>
  <si>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</si>
  <si>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</si>
  <si>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</si>
  <si>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</si>
  <si>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</si>
  <si>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</si>
  <si>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</si>
  <si>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</si>
  <si>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</si>
  <si>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</si>
  <si>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</si>
  <si>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</si>
  <si>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</si>
  <si>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</si>
  <si>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</si>
  <si>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</si>
  <si>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</si>
  <si>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</si>
  <si>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</si>
  <si>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</si>
  <si>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</si>
  <si>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</si>
  <si>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</si>
  <si>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</si>
  <si>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</si>
  <si>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</si>
  <si>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</si>
  <si>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</si>
  <si>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</si>
  <si>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</si>
  <si>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</si>
  <si>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</si>
  <si>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</si>
  <si>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</si>
  <si>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</si>
  <si>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</si>
  <si>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</si>
  <si>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</si>
  <si>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</si>
  <si>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</si>
  <si>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</si>
  <si>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</si>
  <si>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</si>
  <si>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</si>
  <si>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</si>
  <si>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</si>
  <si>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</si>
  <si>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</si>
  <si>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</si>
  <si>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</si>
  <si>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</si>
  <si>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</si>
  <si>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</si>
  <si>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</si>
  <si>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</si>
  <si>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</si>
  <si>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</si>
  <si>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</si>
  <si>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</si>
  <si>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</si>
  <si>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</si>
  <si>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</si>
  <si>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</si>
  <si>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</si>
  <si>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</si>
  <si>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</si>
  <si>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</si>
  <si>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</si>
  <si>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</si>
  <si>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</si>
  <si>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</si>
  <si>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</si>
  <si>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</si>
  <si>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</si>
  <si>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</si>
  <si>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</si>
  <si>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</si>
  <si>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</si>
  <si>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</si>
  <si>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</si>
  <si>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</si>
  <si>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</si>
  <si>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</si>
  <si>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</si>
  <si>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</si>
  <si>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</si>
  <si>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</si>
  <si>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</si>
  <si>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</si>
  <si>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</si>
  <si>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</si>
  <si>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</si>
  <si>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</si>
  <si>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</si>
  <si>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</si>
  <si>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</si>
  <si>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</si>
  <si>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</si>
  <si>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</si>
  <si>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</si>
  <si>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</si>
  <si>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</si>
  <si>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</si>
  <si>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</si>
  <si>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</si>
  <si>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</si>
  <si>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</si>
  <si>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</si>
  <si>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</si>
  <si>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</si>
  <si>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</si>
  <si>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</si>
  <si>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</si>
  <si>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</si>
  <si>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</si>
  <si>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</si>
  <si>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</si>
  <si>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</si>
  <si>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</si>
  <si>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</si>
  <si>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</si>
  <si>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</si>
  <si>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</si>
  <si>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</si>
  <si>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</si>
  <si>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</si>
  <si>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</si>
  <si>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</si>
  <si>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</si>
  <si>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</si>
  <si>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</si>
  <si>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</si>
  <si>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</si>
  <si>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</si>
  <si>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</si>
  <si>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</si>
  <si>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</si>
  <si>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</si>
  <si>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</si>
  <si>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</si>
  <si>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</si>
  <si>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</si>
  <si>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</si>
  <si>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</si>
  <si>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</si>
  <si>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</si>
  <si>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</si>
  <si>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</si>
  <si>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</si>
  <si>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</si>
  <si>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</si>
  <si>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</si>
  <si>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</si>
  <si>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</si>
  <si>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</si>
  <si>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</si>
  <si>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</si>
  <si>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</si>
  <si>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</si>
  <si>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</si>
  <si>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</si>
  <si>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</si>
  <si>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</si>
  <si>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</si>
  <si>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</si>
  <si>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</si>
  <si>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</si>
  <si>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</si>
  <si>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</si>
  <si>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</si>
  <si>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</si>
  <si>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</si>
  <si>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</si>
  <si>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</si>
  <si>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</si>
  <si>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</si>
  <si>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</si>
  <si>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</si>
  <si>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</si>
  <si>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</si>
  <si>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</si>
  <si>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</si>
  <si>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</si>
  <si>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</si>
  <si>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</si>
  <si>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</si>
  <si>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</si>
  <si>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</si>
  <si>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</si>
  <si>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</si>
  <si>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</si>
  <si>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</si>
  <si>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</si>
  <si>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</si>
  <si>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</si>
  <si>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</si>
  <si>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</si>
  <si>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</si>
  <si>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</si>
  <si>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</si>
  <si>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</si>
  <si>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</si>
  <si>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</si>
  <si>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</si>
  <si>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</si>
  <si>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</si>
  <si>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</si>
  <si>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</si>
  <si>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</si>
  <si>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</si>
  <si>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</si>
  <si>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</si>
  <si>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</si>
  <si>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</si>
  <si>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</si>
  <si>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</si>
  <si>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</si>
  <si>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</si>
  <si>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</si>
  <si>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</si>
  <si>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</si>
  <si>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</si>
  <si>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</si>
  <si>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</si>
  <si>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</si>
  <si>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</si>
  <si>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</si>
  <si>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</si>
  <si>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</si>
  <si>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</si>
  <si>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</si>
  <si>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</si>
  <si>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</si>
  <si>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</si>
  <si>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</si>
  <si>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</si>
  <si>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</si>
  <si>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</si>
  <si>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</si>
  <si>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</si>
  <si>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</si>
  <si>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</si>
  <si>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</si>
  <si>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</si>
  <si>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</si>
  <si>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</si>
  <si>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</si>
  <si>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</si>
  <si>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</si>
  <si>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</si>
  <si>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</si>
  <si>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</si>
  <si>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</si>
  <si>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</si>
  <si>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</si>
  <si>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</si>
  <si>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</si>
  <si>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</si>
  <si>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</si>
  <si>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</si>
  <si>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</si>
  <si>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</si>
  <si>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</si>
  <si>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</si>
  <si>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</si>
  <si>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</si>
  <si>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</si>
  <si>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</si>
  <si>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</si>
  <si>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</si>
  <si>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</si>
  <si>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</si>
  <si>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</si>
  <si>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</si>
  <si>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</si>
  <si>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</si>
  <si>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</si>
  <si>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</si>
  <si>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</si>
  <si>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</si>
  <si>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</si>
  <si>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</si>
  <si>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</si>
  <si>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</si>
  <si>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</si>
  <si>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</si>
  <si>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</si>
  <si>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</si>
  <si>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</si>
  <si>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</si>
  <si>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</si>
  <si>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</si>
  <si>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</si>
  <si>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</si>
  <si>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</si>
  <si>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</si>
  <si>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</si>
  <si>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</si>
  <si>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</si>
  <si>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</si>
  <si>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</si>
  <si>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</si>
  <si>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</si>
  <si>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</si>
  <si>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</si>
  <si>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</si>
  <si>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</si>
  <si>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</si>
  <si>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</si>
  <si>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</si>
  <si>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</si>
  <si>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</si>
  <si>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</si>
  <si>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</si>
  <si>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</si>
  <si>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</si>
  <si>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</si>
  <si>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</si>
  <si>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</si>
  <si>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</si>
  <si>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</si>
  <si>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</si>
  <si>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</si>
  <si>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</si>
  <si>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</si>
  <si>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</si>
  <si>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</si>
  <si>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</si>
  <si>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</si>
  <si>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</si>
  <si>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</si>
  <si>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</si>
  <si>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</si>
  <si>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</si>
  <si>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</si>
  <si>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</si>
  <si>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</si>
  <si>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</si>
  <si>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</si>
  <si>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</si>
  <si>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</si>
  <si>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</si>
  <si>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</si>
  <si>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</si>
  <si>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</si>
  <si>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</si>
  <si>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</si>
  <si>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</si>
  <si>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</si>
  <si>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</si>
  <si>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</si>
  <si>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</si>
  <si>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</si>
  <si>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</si>
  <si>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</si>
  <si>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</si>
  <si>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</si>
  <si>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</si>
  <si>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</si>
  <si>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</si>
  <si>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</si>
  <si>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</si>
  <si>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</si>
  <si>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</si>
  <si>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</si>
  <si>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</si>
  <si>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</si>
  <si>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</si>
  <si>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</si>
  <si>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</si>
  <si>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</si>
  <si>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</si>
  <si>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</si>
  <si>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</si>
  <si>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</si>
  <si>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</si>
  <si>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</si>
  <si>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</si>
  <si>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</si>
  <si>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</si>
  <si>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</si>
  <si>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</si>
  <si>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</si>
  <si>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</si>
  <si>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</si>
  <si>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</si>
  <si>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</si>
  <si>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</si>
  <si>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</si>
  <si>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</si>
  <si>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</si>
  <si>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</si>
  <si>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</si>
  <si>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</si>
  <si>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</si>
  <si>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</si>
  <si>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</si>
  <si>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</si>
  <si>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</si>
  <si>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</si>
  <si>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</si>
  <si>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</si>
  <si>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</si>
  <si>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</si>
  <si>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</si>
  <si>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</si>
  <si>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</si>
  <si>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</si>
  <si>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</si>
  <si>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</si>
  <si>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</si>
  <si>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</si>
  <si>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</si>
  <si>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</si>
  <si>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</si>
  <si>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</si>
  <si>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</si>
  <si>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</si>
  <si>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</si>
  <si>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</si>
  <si>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</si>
  <si>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</si>
  <si>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</si>
  <si>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</si>
  <si>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</si>
  <si>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</si>
  <si>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</si>
  <si>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</si>
  <si>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</si>
  <si>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</si>
  <si>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</si>
  <si>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</si>
  <si>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</si>
  <si>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</si>
  <si>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</si>
  <si>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</si>
  <si>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</si>
  <si>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</si>
  <si>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</si>
  <si>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</si>
  <si>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</si>
  <si>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</si>
  <si>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</si>
  <si>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</si>
  <si>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</si>
  <si>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</si>
  <si>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</si>
  <si>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</si>
  <si>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</si>
  <si>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</si>
  <si>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</si>
  <si>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</si>
  <si>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</si>
  <si>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</si>
  <si>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</si>
  <si>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</si>
  <si>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</si>
  <si>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</si>
  <si>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</si>
  <si>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</si>
  <si>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</si>
  <si>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</si>
  <si>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</si>
  <si>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</si>
  <si>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</si>
  <si>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</si>
  <si>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</si>
  <si>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</si>
  <si>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</si>
  <si>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</si>
  <si>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</si>
  <si>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</si>
  <si>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</si>
  <si>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</si>
  <si>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</si>
  <si>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</si>
  <si>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</si>
  <si>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</si>
  <si>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</si>
  <si>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</si>
  <si>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</si>
  <si>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</si>
  <si>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</si>
  <si>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</si>
  <si>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</si>
  <si>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</si>
  <si>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</si>
  <si>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</si>
  <si>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</si>
  <si>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</si>
  <si>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</si>
  <si>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</si>
  <si>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</si>
  <si>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</si>
  <si>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</si>
  <si>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</si>
  <si>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</si>
  <si>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</si>
  <si>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</si>
  <si>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</si>
  <si>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</si>
  <si>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</si>
  <si>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</si>
  <si>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</si>
  <si>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</si>
  <si>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</si>
  <si>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</si>
  <si>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</si>
  <si>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</si>
  <si>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</si>
  <si>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</si>
  <si>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</si>
  <si>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</si>
  <si>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</si>
  <si>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</si>
  <si>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</si>
  <si>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</si>
  <si>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</si>
  <si>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</si>
  <si>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</si>
  <si>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</si>
  <si>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</si>
  <si>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</si>
  <si>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</si>
  <si>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</si>
  <si>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</si>
  <si>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</si>
  <si>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</si>
  <si>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</si>
  <si>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</si>
  <si>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</si>
  <si>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</si>
  <si>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</si>
  <si>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</si>
  <si>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</si>
  <si>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</si>
  <si>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</si>
  <si>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</si>
  <si>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</si>
  <si>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</si>
  <si>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</si>
  <si>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</si>
  <si>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</si>
  <si>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</si>
  <si>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</si>
  <si>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</si>
  <si>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</si>
  <si>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</si>
  <si>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</si>
  <si>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</si>
  <si>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</si>
  <si>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</si>
  <si>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</si>
  <si>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</si>
  <si>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</si>
  <si>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</si>
  <si>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</si>
  <si>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</si>
  <si>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</si>
  <si>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</si>
  <si>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</si>
  <si>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</si>
  <si>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</si>
  <si>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</si>
  <si>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</si>
  <si>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</si>
  <si>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</si>
  <si>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</si>
  <si>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</si>
  <si>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</si>
  <si>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</si>
  <si>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</si>
  <si>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</si>
  <si>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</si>
  <si>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</si>
  <si>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</si>
  <si>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</si>
  <si>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</si>
  <si>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</si>
  <si>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</si>
  <si>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</si>
  <si>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</si>
  <si>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</si>
  <si>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</si>
  <si>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</si>
  <si>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</si>
  <si>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</si>
  <si>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</si>
  <si>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</si>
  <si>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</si>
  <si>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</si>
  <si>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</si>
  <si>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</si>
  <si>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</si>
  <si>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</si>
  <si>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</si>
  <si>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</si>
  <si>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</si>
  <si>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</si>
  <si>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</si>
  <si>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</si>
  <si>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</si>
  <si>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</si>
  <si>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</si>
  <si>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</si>
  <si>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</si>
  <si>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</si>
  <si>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</si>
  <si>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</si>
  <si>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</si>
  <si>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</si>
  <si>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</si>
  <si>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</si>
  <si>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</si>
  <si>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</si>
  <si>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</si>
  <si>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</si>
  <si>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</si>
  <si>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</si>
  <si>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</si>
  <si>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</si>
  <si>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</si>
  <si>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</si>
  <si>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</si>
  <si>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</si>
  <si>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</si>
  <si>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</si>
  <si>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</si>
  <si>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</si>
  <si>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</si>
  <si>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</si>
  <si>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</si>
  <si>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</si>
  <si>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</si>
  <si>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</si>
  <si>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</si>
  <si>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</si>
  <si>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</si>
  <si>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</si>
  <si>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</si>
  <si>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</si>
  <si>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</si>
  <si>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</si>
  <si>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</si>
  <si>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</si>
  <si>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</si>
  <si>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</si>
  <si>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</si>
  <si>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</si>
  <si>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</si>
  <si>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</si>
  <si>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</si>
  <si>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</si>
  <si>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</si>
  <si>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</si>
  <si>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</si>
  <si>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</si>
  <si>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</si>
  <si>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</si>
  <si>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</si>
  <si>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</si>
  <si>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</si>
  <si>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</si>
  <si>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</si>
  <si>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</si>
  <si>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</si>
  <si>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</si>
  <si>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</si>
  <si>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</si>
  <si>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</si>
  <si>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</si>
  <si>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</si>
  <si>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</si>
  <si>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</si>
  <si>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</si>
  <si>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</si>
  <si>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</si>
  <si>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</si>
  <si>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</si>
  <si>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</si>
  <si>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</si>
  <si>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</si>
  <si>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</si>
  <si>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</si>
  <si>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</si>
  <si>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</si>
  <si>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</si>
  <si>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</si>
  <si>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</si>
  <si>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</si>
  <si>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</si>
  <si>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</si>
  <si>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</si>
  <si>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</si>
  <si>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</si>
  <si>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</si>
  <si>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</si>
  <si>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</si>
  <si>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</si>
  <si>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</si>
  <si>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</si>
  <si>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</si>
  <si>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</si>
  <si>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</si>
  <si>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</si>
  <si>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</si>
  <si>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</si>
  <si>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</si>
  <si>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</si>
  <si>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</si>
  <si>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</si>
  <si>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</si>
  <si>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</si>
  <si>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</si>
  <si>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</si>
  <si>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</si>
  <si>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</si>
  <si>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</si>
  <si>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</si>
  <si>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</si>
  <si>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</si>
  <si>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</si>
  <si>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</si>
  <si>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</si>
  <si>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</si>
  <si>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</si>
  <si>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</si>
  <si>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</si>
  <si>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</si>
  <si>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</si>
  <si>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</si>
  <si>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</si>
  <si>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</si>
  <si>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</si>
  <si>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</si>
  <si>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</si>
  <si>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</si>
  <si>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</si>
  <si>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</si>
  <si>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</si>
  <si>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</si>
  <si>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</si>
  <si>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</si>
  <si>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</si>
  <si>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</si>
  <si>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</si>
  <si>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</si>
  <si>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</si>
  <si>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</si>
  <si>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</si>
  <si>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</si>
  <si>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</si>
  <si>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</si>
  <si>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</si>
  <si>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</si>
  <si>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</si>
  <si>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</si>
  <si>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</si>
  <si>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</si>
  <si>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</si>
  <si>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</si>
  <si>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</si>
  <si>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</si>
  <si>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</si>
  <si>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</si>
  <si>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</si>
  <si>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</si>
  <si>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</si>
  <si>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</si>
  <si>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</si>
  <si>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</si>
  <si>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</si>
  <si>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</si>
  <si>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</si>
  <si>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</si>
  <si>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</si>
  <si>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</si>
  <si>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</si>
  <si>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</si>
  <si>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</si>
  <si>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</si>
  <si>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</si>
  <si>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</si>
  <si>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</si>
  <si>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</si>
  <si>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</si>
  <si>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</si>
  <si>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</si>
  <si>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</si>
  <si>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</si>
  <si>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</si>
  <si>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</si>
  <si>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</si>
  <si>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</si>
  <si>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</si>
  <si>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</si>
  <si>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</si>
  <si>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</si>
  <si>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</si>
  <si>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</si>
  <si>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</si>
  <si>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</si>
  <si>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</si>
  <si>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</si>
  <si>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</si>
  <si>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</si>
  <si>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</si>
  <si>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</si>
  <si>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</si>
  <si>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</si>
  <si>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</si>
  <si>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</si>
  <si>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</si>
  <si>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</si>
  <si>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</si>
  <si>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</si>
  <si>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</si>
  <si>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</si>
  <si>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</si>
  <si>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</si>
  <si>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</si>
  <si>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</si>
  <si>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</si>
  <si>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</si>
  <si>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</si>
  <si>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</si>
  <si>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</si>
  <si>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</si>
  <si>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</si>
  <si>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</si>
  <si>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</si>
  <si>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</si>
  <si>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</si>
  <si>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</si>
  <si>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</si>
  <si>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</si>
  <si>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</si>
  <si>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</si>
  <si>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</si>
  <si>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</si>
  <si>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</si>
  <si>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</si>
  <si>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</si>
  <si>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</si>
  <si>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</si>
  <si>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</si>
  <si>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</si>
  <si>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</si>
  <si>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</si>
  <si>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</si>
  <si>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</si>
  <si>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</si>
  <si>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</si>
  <si>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</si>
  <si>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</si>
  <si>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</si>
  <si>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</si>
  <si>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</si>
  <si>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</si>
  <si>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</si>
  <si>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</si>
  <si>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</si>
  <si>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</si>
  <si>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</si>
  <si>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</si>
  <si>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</si>
  <si>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</si>
  <si>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</si>
  <si>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</si>
  <si>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</si>
  <si>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</si>
  <si>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</si>
  <si>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</si>
  <si>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</si>
  <si>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</si>
  <si>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</si>
  <si>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</si>
  <si>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</si>
  <si>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</si>
  <si>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</si>
  <si>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</si>
  <si>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</si>
  <si>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</si>
  <si>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</si>
  <si>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</si>
  <si>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</si>
  <si>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</si>
  <si>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</si>
  <si>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</si>
  <si>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</si>
  <si>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</si>
  <si>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</si>
  <si>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</si>
  <si>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</si>
  <si>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</si>
  <si>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</si>
  <si>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</si>
  <si>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</si>
  <si>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</si>
  <si>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</si>
  <si>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</si>
  <si>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</si>
  <si>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</si>
  <si>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</si>
  <si>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</si>
  <si>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</si>
  <si>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</si>
  <si>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</si>
  <si>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</si>
  <si>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</si>
  <si>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</si>
  <si>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</si>
  <si>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</si>
  <si>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</si>
  <si>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</si>
  <si>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</si>
  <si>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</si>
  <si>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</si>
  <si>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</si>
  <si>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</si>
  <si>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</si>
  <si>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</si>
  <si>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</si>
  <si>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</si>
  <si>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</si>
  <si>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</si>
  <si>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</si>
  <si>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</si>
  <si>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</si>
  <si>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</si>
  <si>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</si>
  <si>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</si>
  <si>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</si>
  <si>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</si>
  <si>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</si>
  <si>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</si>
  <si>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</si>
  <si>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</si>
  <si>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</si>
  <si>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</si>
  <si>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</si>
  <si>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</si>
  <si>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</si>
  <si>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</si>
  <si>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</si>
  <si>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</si>
  <si>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</si>
  <si>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</si>
  <si>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</si>
  <si>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</si>
  <si>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</si>
  <si>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</si>
  <si>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</si>
  <si>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</si>
  <si>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</si>
  <si>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</si>
  <si>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</si>
  <si>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</si>
  <si>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</si>
  <si>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</si>
  <si>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</si>
  <si>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</si>
  <si>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</si>
  <si>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</si>
  <si>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</si>
  <si>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</si>
  <si>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</si>
  <si>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</si>
  <si>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</si>
  <si>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</si>
  <si>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</si>
  <si>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</si>
  <si>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</si>
  <si>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</si>
  <si>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</si>
  <si>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</si>
  <si>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</si>
  <si>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</si>
  <si>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</si>
  <si>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</si>
  <si>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</si>
  <si>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</si>
  <si>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</si>
  <si>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</si>
  <si>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</si>
  <si>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</si>
  <si>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</si>
  <si>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</si>
  <si>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</si>
  <si>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</si>
  <si>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</si>
  <si>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</si>
  <si>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</si>
  <si>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</si>
  <si>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</si>
  <si>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</si>
  <si>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</si>
  <si>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</si>
  <si>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</si>
  <si>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</si>
  <si>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</si>
  <si>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</si>
  <si>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</si>
  <si>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</si>
  <si>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</si>
  <si>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</si>
  <si>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</si>
  <si>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</si>
  <si>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</si>
  <si>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</si>
  <si>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</si>
  <si>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</si>
  <si>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</si>
  <si>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</si>
  <si>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</si>
  <si>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</si>
  <si>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</si>
  <si>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</si>
  <si>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</si>
  <si>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</si>
  <si>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</si>
  <si>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</si>
  <si>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</si>
  <si>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</si>
  <si>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</si>
  <si>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</si>
  <si>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</si>
  <si>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</si>
  <si>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</si>
  <si>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</si>
  <si>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</si>
  <si>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</si>
  <si>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</si>
  <si>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</si>
  <si>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</si>
  <si>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</si>
  <si>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</si>
  <si>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</si>
  <si>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</si>
  <si>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</si>
  <si>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</si>
  <si>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</si>
  <si>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</si>
  <si>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</si>
  <si>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</si>
  <si>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</si>
  <si>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</si>
  <si>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</si>
  <si>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</si>
  <si>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</si>
  <si>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</si>
  <si>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</si>
  <si>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</si>
  <si>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</si>
  <si>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</si>
  <si>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</si>
  <si>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</si>
  <si>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</si>
  <si>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</si>
  <si>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</si>
  <si>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</si>
  <si>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</si>
  <si>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</si>
  <si>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</si>
  <si>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</si>
  <si>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</si>
  <si>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</si>
  <si>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</si>
  <si>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</si>
  <si>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</si>
  <si>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</si>
  <si>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</si>
  <si>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</si>
  <si>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</si>
  <si>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</si>
  <si>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</si>
  <si>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</si>
  <si>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</si>
  <si>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</si>
  <si>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</si>
  <si>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</si>
  <si>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</si>
  <si>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</si>
  <si>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</si>
  <si>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</si>
  <si>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</si>
  <si>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</si>
  <si>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</si>
  <si>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</si>
  <si>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</si>
  <si>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</si>
  <si>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</si>
  <si>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</si>
  <si>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</si>
  <si>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</si>
  <si>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</si>
  <si>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</si>
  <si>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</si>
  <si>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</si>
  <si>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</si>
  <si>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</si>
  <si>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</si>
  <si>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</si>
  <si>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</si>
  <si>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</si>
  <si>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</si>
  <si>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</si>
  <si>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</si>
  <si>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</si>
  <si>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</si>
  <si>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</si>
  <si>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</si>
  <si>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</si>
  <si>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</si>
  <si>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</si>
  <si>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</si>
  <si>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</si>
  <si>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</si>
  <si>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</si>
  <si>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</si>
  <si>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</si>
  <si>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</si>
  <si>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</si>
  <si>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</si>
  <si>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</si>
  <si>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</si>
  <si>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</si>
  <si>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</si>
  <si>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</si>
  <si>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</si>
  <si>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</si>
  <si>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</si>
  <si>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</si>
  <si>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</si>
  <si>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</si>
  <si>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</si>
  <si>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</si>
  <si>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</si>
  <si>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</si>
  <si>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</si>
  <si>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</si>
  <si>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</si>
  <si>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</si>
  <si>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</si>
  <si>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</si>
  <si>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</si>
  <si>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</si>
  <si>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</si>
  <si>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</si>
  <si>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</si>
  <si>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</si>
  <si>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</si>
  <si>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</si>
  <si>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</si>
  <si>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</si>
  <si>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</si>
  <si>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</si>
  <si>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</si>
  <si>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</si>
  <si>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</si>
  <si>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</si>
  <si>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</si>
  <si>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</si>
  <si>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</si>
  <si>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</si>
  <si>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</si>
  <si>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</si>
  <si>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</si>
  <si>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</si>
  <si>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</si>
  <si>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</si>
  <si>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</si>
  <si>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</si>
  <si>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</si>
  <si>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</si>
  <si>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</si>
  <si>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</si>
  <si>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</si>
  <si>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</si>
  <si>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</si>
  <si>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</si>
  <si>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</si>
  <si>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</si>
  <si>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</si>
  <si>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</si>
  <si>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</si>
  <si>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</si>
  <si>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</si>
  <si>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</si>
  <si>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</si>
  <si>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</si>
  <si>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</si>
  <si>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</si>
  <si>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</si>
  <si>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</si>
  <si>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</si>
  <si>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</si>
  <si>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</si>
  <si>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</si>
  <si>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</si>
  <si>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</si>
  <si>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</si>
  <si>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</si>
  <si>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</si>
  <si>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</si>
  <si>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</si>
  <si>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</si>
  <si>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</si>
  <si>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</si>
  <si>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</si>
  <si>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</si>
  <si>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</si>
  <si>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</si>
  <si>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</si>
  <si>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</si>
  <si>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</si>
  <si>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</si>
  <si>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</si>
  <si>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</si>
  <si>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</si>
  <si>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</si>
  <si>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</si>
  <si>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</si>
  <si>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</si>
  <si>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</si>
  <si>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</si>
  <si>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</si>
  <si>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</si>
  <si>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</si>
  <si>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</si>
  <si>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</si>
  <si>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</si>
  <si>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</si>
  <si>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</si>
  <si>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</si>
  <si>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</si>
  <si>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</si>
  <si>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</si>
  <si>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</si>
  <si>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</si>
  <si>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</si>
  <si>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</si>
  <si>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</si>
  <si>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</si>
  <si>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</si>
  <si>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</si>
  <si>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</si>
  <si>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</si>
  <si>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</si>
  <si>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</si>
  <si>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</si>
  <si>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</si>
  <si>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</si>
  <si>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</si>
  <si>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</si>
  <si>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</si>
  <si>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</si>
  <si>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</si>
  <si>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</si>
  <si>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</si>
  <si>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</si>
  <si>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</si>
  <si>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</si>
  <si>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</si>
  <si>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</si>
  <si>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</si>
  <si>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</si>
  <si>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</si>
  <si>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</si>
  <si>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</si>
  <si>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</si>
  <si>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</si>
  <si>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</si>
  <si>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</si>
  <si>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</si>
  <si>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</si>
  <si>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</si>
  <si>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</si>
  <si>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</si>
  <si>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</si>
  <si>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</si>
  <si>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</si>
  <si>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</si>
  <si>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</si>
  <si>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</si>
  <si>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</si>
  <si>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</si>
  <si>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</si>
  <si>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</si>
  <si>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</si>
  <si>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</si>
  <si>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</si>
  <si>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</si>
  <si>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</si>
  <si>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</si>
  <si>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</si>
  <si>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</si>
  <si>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</si>
  <si>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</si>
  <si>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</si>
  <si>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</si>
  <si>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</si>
  <si>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</si>
  <si>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</si>
  <si>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</si>
  <si>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</si>
  <si>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</si>
  <si>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</si>
  <si>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</si>
  <si>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</si>
  <si>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</si>
  <si>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</si>
  <si>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</si>
  <si>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</si>
  <si>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</si>
  <si>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</si>
  <si>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</si>
  <si>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</si>
  <si>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</si>
  <si>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</si>
  <si>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</si>
  <si>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</si>
  <si>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</si>
  <si>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</si>
  <si>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</si>
  <si>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</si>
  <si>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</si>
  <si>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</si>
  <si>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</si>
  <si>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</si>
  <si>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</si>
  <si>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</si>
  <si>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</si>
  <si>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</si>
  <si>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</si>
  <si>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</si>
  <si>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</si>
  <si>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</si>
  <si>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</si>
  <si>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</si>
  <si>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</si>
  <si>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</si>
  <si>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</si>
  <si>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</si>
  <si>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</si>
  <si>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</si>
  <si>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</si>
  <si>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</si>
  <si>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</si>
  <si>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</si>
  <si>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</si>
  <si>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</si>
  <si>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</si>
  <si>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</si>
  <si>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</si>
  <si>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</si>
  <si>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</si>
  <si>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</si>
  <si>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</si>
  <si>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</si>
  <si>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</si>
  <si>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</si>
  <si>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</si>
  <si>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</si>
  <si>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</si>
  <si>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</si>
  <si>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</si>
  <si>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</si>
  <si>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</si>
  <si>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</si>
  <si>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</si>
  <si>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</si>
  <si>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</si>
  <si>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</si>
  <si>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</si>
  <si>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</si>
  <si>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</si>
  <si>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</si>
  <si>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</si>
  <si>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</si>
  <si>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</si>
  <si>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</si>
  <si>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</si>
  <si>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</si>
  <si>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</si>
  <si>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</si>
  <si>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</si>
  <si>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</si>
  <si>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</si>
  <si>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</si>
  <si>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</si>
  <si>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</si>
  <si>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</si>
  <si>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</si>
  <si>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</si>
  <si>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</si>
  <si>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</si>
  <si>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</si>
  <si>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</si>
  <si>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</si>
  <si>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</si>
  <si>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</si>
  <si>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</si>
  <si>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</si>
  <si>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</si>
  <si>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</si>
  <si>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</si>
  <si>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</si>
  <si>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</si>
  <si>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</si>
  <si>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</si>
  <si>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</si>
  <si>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</si>
  <si>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</si>
  <si>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</si>
  <si>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</si>
  <si>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</si>
  <si>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</si>
  <si>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</si>
  <si>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</si>
  <si>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</si>
  <si>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</si>
  <si>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</si>
  <si>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</si>
  <si>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</si>
  <si>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</si>
  <si>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</si>
  <si>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</si>
  <si>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</si>
  <si>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</si>
  <si>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</si>
  <si>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</si>
  <si>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</si>
  <si>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</si>
  <si>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</si>
  <si>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</si>
  <si>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</si>
  <si>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</si>
  <si>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</si>
  <si>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</si>
  <si>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</si>
  <si>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</si>
  <si>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</si>
  <si>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</si>
  <si>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</si>
  <si>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</si>
  <si>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</si>
  <si>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</si>
  <si>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</si>
  <si>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</si>
  <si>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</si>
  <si>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</si>
  <si>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</si>
  <si>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</si>
  <si>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</si>
  <si>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</si>
  <si>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</si>
  <si>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</si>
  <si>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</si>
  <si>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</si>
  <si>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</si>
  <si>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</si>
  <si>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</si>
  <si>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</si>
  <si>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</si>
  <si>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</si>
  <si>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</si>
  <si>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</si>
  <si>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</si>
  <si>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</si>
  <si>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</si>
  <si>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</si>
  <si>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</si>
  <si>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</si>
  <si>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</si>
  <si>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</si>
  <si>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</si>
  <si>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</si>
  <si>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</si>
  <si>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</si>
  <si>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</si>
  <si>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</si>
  <si>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</si>
  <si>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</si>
  <si>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</si>
  <si>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</si>
  <si>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</si>
  <si>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</si>
  <si>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</si>
  <si>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</si>
  <si>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</si>
  <si>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</si>
  <si>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</si>
  <si>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</si>
  <si>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</si>
  <si>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</si>
  <si>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</si>
  <si>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</si>
  <si>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</si>
  <si>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</si>
  <si>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</si>
  <si>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</si>
  <si>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</si>
  <si>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</si>
  <si>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</si>
  <si>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</si>
  <si>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</si>
  <si>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</si>
  <si>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</si>
  <si>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</si>
  <si>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</si>
  <si>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</si>
  <si>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</si>
  <si>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</si>
  <si>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</si>
  <si>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</si>
  <si>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</si>
  <si>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</si>
  <si>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</si>
  <si>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</si>
  <si>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</si>
  <si>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</si>
  <si>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</si>
  <si>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</si>
  <si>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</si>
  <si>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</si>
  <si>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</si>
  <si>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</si>
  <si>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</si>
  <si>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</si>
  <si>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</si>
  <si>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</si>
  <si>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</si>
  <si>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</si>
  <si>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</si>
  <si>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</si>
  <si>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</si>
  <si>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</si>
  <si>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</si>
  <si>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</si>
  <si>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</si>
  <si>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</si>
  <si>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</si>
  <si>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</si>
  <si>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</si>
  <si>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</si>
  <si>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</si>
  <si>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</si>
  <si>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</si>
  <si>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</si>
  <si>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</si>
  <si>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</si>
  <si>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</si>
  <si>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</si>
  <si>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</si>
  <si>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</si>
  <si>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</si>
  <si>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</si>
  <si>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</si>
  <si>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</si>
  <si>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</si>
  <si>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</si>
  <si>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</si>
  <si>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</si>
  <si>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</si>
  <si>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</si>
  <si>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</si>
  <si>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</si>
  <si>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</si>
  <si>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</si>
  <si>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</si>
  <si>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</si>
  <si>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</si>
  <si>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</si>
  <si>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</si>
  <si>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</si>
  <si>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</si>
  <si>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</si>
  <si>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</si>
  <si>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</si>
  <si>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</si>
  <si>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</si>
  <si>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</si>
  <si>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</si>
  <si>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</si>
  <si>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</si>
  <si>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</si>
  <si>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</si>
  <si>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</si>
  <si>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</si>
  <si>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</si>
  <si>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</si>
  <si>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</si>
  <si>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</si>
  <si>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</si>
  <si>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</si>
  <si>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</si>
  <si>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</si>
  <si>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</si>
  <si>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</si>
  <si>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</si>
  <si>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</si>
  <si>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</si>
  <si>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</si>
  <si>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</si>
  <si>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</si>
  <si>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</si>
  <si>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</si>
  <si>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</si>
  <si>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</si>
  <si>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</si>
  <si>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</si>
  <si>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</si>
  <si>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</si>
  <si>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</si>
  <si>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</si>
  <si>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</si>
  <si>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</si>
  <si>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</si>
  <si>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</si>
  <si>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</si>
  <si>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</si>
  <si>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</si>
  <si>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</si>
  <si>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</si>
  <si>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</si>
  <si>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</si>
  <si>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</si>
  <si>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</si>
  <si>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</si>
  <si>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</si>
  <si>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</si>
  <si>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</si>
  <si>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</si>
  <si>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</si>
  <si>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</si>
  <si>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</si>
  <si>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</si>
  <si>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</si>
  <si>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</si>
  <si>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</si>
  <si>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</si>
  <si>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</si>
  <si>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</si>
  <si>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</si>
  <si>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</si>
  <si>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</si>
  <si>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</si>
  <si>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</si>
  <si>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</si>
  <si>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</si>
  <si>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</si>
  <si>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</si>
  <si>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</si>
  <si>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</si>
  <si>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</si>
  <si>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</si>
  <si>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</si>
  <si>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</si>
  <si>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</si>
  <si>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</si>
  <si>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</si>
  <si>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</si>
  <si>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</si>
  <si>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</si>
  <si>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</si>
  <si>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</si>
  <si>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</si>
  <si>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</si>
  <si>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</si>
  <si>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</si>
  <si>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</si>
  <si>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</si>
  <si>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</si>
  <si>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</si>
  <si>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</si>
  <si>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</si>
  <si>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</si>
  <si>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</si>
  <si>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</si>
  <si>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</si>
  <si>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</si>
  <si>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</si>
  <si>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</si>
  <si>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</si>
  <si>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</si>
  <si>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</si>
  <si>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</si>
  <si>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</si>
  <si>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</si>
  <si>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</si>
  <si>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</si>
  <si>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</si>
  <si>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</si>
  <si>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</si>
  <si>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</si>
  <si>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</si>
  <si>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</si>
  <si>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</si>
  <si>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</si>
  <si>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</si>
  <si>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</si>
  <si>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</si>
  <si>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</si>
  <si>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</si>
  <si>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</si>
  <si>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</si>
  <si>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</si>
  <si>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</si>
  <si>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</si>
  <si>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</si>
  <si>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</si>
  <si>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</si>
  <si>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</si>
  <si>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</si>
  <si>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</si>
  <si>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</si>
  <si>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</si>
  <si>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</si>
  <si>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</si>
  <si>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</si>
  <si>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</si>
  <si>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</si>
  <si>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</si>
  <si>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</si>
  <si>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</si>
  <si>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</si>
  <si>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</si>
  <si>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</si>
  <si>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</si>
  <si>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</si>
  <si>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</si>
  <si>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</si>
  <si>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</si>
  <si>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</si>
  <si>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</si>
  <si>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</si>
  <si>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</si>
  <si>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</si>
  <si>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</si>
  <si>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</si>
  <si>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</si>
  <si>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</si>
  <si>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</si>
  <si>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</si>
  <si>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</si>
  <si>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</si>
  <si>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</si>
  <si>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</si>
  <si>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</si>
  <si>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</si>
  <si>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</si>
  <si>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</si>
  <si>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</si>
  <si>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</si>
  <si>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</si>
  <si>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</si>
  <si>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</si>
  <si>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</si>
  <si>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</si>
  <si>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</si>
  <si>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</si>
  <si>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</si>
  <si>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</si>
  <si>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</si>
  <si>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</si>
  <si>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</si>
  <si>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</si>
  <si>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</si>
  <si>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</si>
  <si>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</si>
  <si>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</si>
  <si>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</si>
  <si>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</si>
  <si>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</si>
  <si>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</si>
  <si>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</si>
  <si>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</si>
  <si>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</si>
  <si>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</si>
  <si>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</si>
  <si>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</si>
  <si>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</si>
  <si>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</si>
  <si>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</si>
  <si>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</si>
  <si>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</si>
  <si>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</si>
  <si>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</si>
  <si>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</si>
  <si>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</si>
  <si>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</si>
  <si>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</si>
  <si>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</si>
  <si>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</si>
  <si>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</si>
  <si>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</si>
  <si>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</si>
  <si>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</si>
  <si>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</si>
  <si>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</si>
  <si>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</si>
  <si>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</si>
  <si>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</si>
  <si>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</si>
  <si>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</si>
  <si>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</si>
  <si>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</si>
  <si>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</si>
  <si>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</si>
  <si>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</si>
  <si>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</si>
  <si>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</si>
  <si>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</si>
  <si>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</si>
  <si>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</si>
  <si>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</si>
  <si>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</si>
  <si>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</si>
  <si>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</si>
  <si>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</si>
  <si>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</si>
  <si>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</si>
  <si>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</si>
  <si>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</si>
  <si>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</si>
  <si>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</si>
  <si>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</si>
  <si>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</si>
  <si>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</si>
  <si>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</si>
  <si>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</si>
  <si>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</si>
  <si>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</si>
  <si>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</si>
  <si>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</si>
  <si>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</si>
  <si>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</si>
  <si>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</si>
  <si>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</si>
  <si>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</si>
  <si>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</si>
  <si>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</si>
  <si>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</si>
  <si>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</si>
  <si>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</si>
  <si>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</si>
  <si>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</si>
  <si>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</si>
  <si>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</si>
  <si>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</si>
  <si>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</si>
  <si>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</si>
  <si>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</si>
  <si>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</si>
  <si>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</si>
  <si>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</si>
  <si>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</si>
  <si>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</si>
  <si>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</si>
  <si>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</si>
  <si>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</si>
  <si>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</si>
  <si>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</si>
  <si>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</si>
  <si>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</si>
  <si>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</si>
  <si>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</si>
  <si>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</si>
  <si>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</si>
  <si>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</si>
  <si>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</si>
  <si>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</si>
  <si>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</si>
  <si>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</si>
  <si>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</si>
  <si>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</si>
  <si>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</si>
  <si>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</si>
  <si>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</si>
  <si>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</si>
  <si>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</si>
  <si>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</si>
  <si>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</si>
  <si>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</si>
  <si>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</si>
  <si>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</si>
  <si>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</si>
  <si>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</si>
  <si>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</si>
  <si>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</si>
  <si>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</si>
  <si>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</si>
  <si>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</si>
  <si>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</si>
  <si>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</si>
  <si>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</si>
  <si>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</si>
  <si>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</si>
  <si>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</si>
  <si>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</si>
  <si>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</si>
  <si>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</si>
  <si>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</si>
  <si>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</si>
  <si>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</si>
  <si>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</si>
  <si>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</si>
  <si>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</si>
  <si>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</si>
  <si>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</si>
  <si>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</si>
  <si>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</si>
  <si>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</si>
  <si>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</si>
  <si>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</si>
  <si>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</si>
  <si>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</si>
  <si>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</si>
  <si>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</si>
  <si>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</si>
  <si>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</si>
  <si>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</si>
  <si>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</si>
  <si>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</si>
  <si>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</si>
  <si>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</si>
  <si>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</si>
  <si>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</si>
  <si>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</si>
  <si>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</si>
  <si>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</si>
  <si>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</si>
  <si>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</si>
  <si>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</si>
  <si>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</si>
  <si>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</si>
  <si>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</si>
  <si>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</si>
  <si>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</si>
  <si>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</si>
  <si>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</si>
  <si>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</si>
  <si>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</si>
  <si>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</si>
  <si>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</si>
  <si>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</si>
  <si>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</si>
  <si>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</si>
  <si>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</si>
  <si>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</si>
  <si>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</si>
  <si>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</si>
  <si>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</si>
  <si>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</si>
  <si>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</si>
  <si>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</si>
  <si>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</si>
  <si>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</si>
  <si>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</si>
  <si>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</si>
  <si>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</si>
  <si>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</si>
  <si>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</si>
  <si>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</si>
  <si>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</si>
  <si>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</si>
  <si>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</si>
  <si>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</si>
  <si>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</si>
  <si>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</si>
  <si>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</si>
  <si>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</si>
  <si>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</si>
  <si>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</si>
  <si>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</si>
  <si>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</si>
  <si>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</si>
  <si>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</si>
  <si>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</si>
  <si>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</si>
  <si>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</si>
  <si>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</si>
  <si>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</si>
  <si>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</si>
  <si>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</si>
  <si>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</si>
  <si>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</si>
  <si>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</si>
  <si>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</si>
  <si>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</si>
  <si>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</si>
  <si>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</si>
  <si>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</si>
  <si>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</si>
  <si>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</si>
  <si>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</si>
  <si>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</si>
  <si>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</si>
  <si>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</si>
  <si>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</si>
  <si>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</si>
  <si>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</si>
  <si>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</si>
  <si>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</si>
  <si>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</si>
  <si>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</si>
  <si>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</si>
  <si>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</si>
  <si>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</si>
  <si>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</si>
  <si>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</si>
  <si>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</si>
  <si>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</si>
  <si>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</si>
  <si>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</si>
  <si>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</si>
  <si>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</si>
  <si>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</si>
  <si>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</si>
  <si>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</si>
  <si>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</si>
  <si>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</si>
  <si>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</si>
  <si>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</si>
  <si>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</si>
  <si>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</si>
  <si>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</si>
  <si>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</si>
  <si>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</si>
  <si>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</si>
  <si>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</si>
  <si>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</si>
  <si>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</si>
  <si>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</si>
  <si>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</si>
  <si>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</si>
  <si>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</si>
  <si>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</si>
  <si>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</si>
  <si>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</si>
  <si>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</si>
  <si>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</si>
  <si>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</si>
  <si>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</si>
  <si>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</si>
  <si>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</si>
  <si>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</si>
  <si>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</si>
  <si>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</si>
  <si>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</si>
  <si>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</si>
  <si>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</si>
  <si>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</si>
  <si>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</si>
  <si>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</si>
  <si>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</si>
  <si>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</si>
  <si>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</si>
  <si>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</si>
  <si>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</si>
  <si>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</si>
  <si>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</si>
  <si>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</si>
  <si>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</si>
  <si>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</si>
  <si>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</si>
  <si>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</si>
  <si>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</si>
  <si>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</si>
  <si>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</si>
  <si>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</si>
  <si>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</si>
  <si>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</si>
  <si>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</si>
  <si>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</si>
  <si>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</si>
  <si>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</si>
  <si>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</si>
  <si>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</si>
  <si>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</si>
  <si>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</si>
  <si>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</si>
  <si>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</si>
  <si>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</si>
  <si>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</si>
  <si>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</si>
  <si>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</si>
  <si>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</si>
  <si>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</si>
  <si>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</si>
  <si>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</si>
  <si>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</si>
  <si>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</si>
  <si>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</si>
  <si>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</si>
  <si>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</si>
  <si>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</si>
  <si>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</si>
  <si>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</si>
  <si>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</si>
  <si>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</si>
  <si>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</si>
  <si>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</si>
  <si>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</si>
  <si>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</si>
  <si>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</si>
  <si>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</si>
  <si>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</si>
  <si>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</si>
  <si>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</si>
  <si>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</si>
  <si>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</si>
  <si>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</si>
  <si>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</si>
  <si>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</si>
  <si>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</si>
  <si>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</si>
  <si>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</si>
  <si>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</si>
  <si>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</si>
  <si>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</si>
  <si>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</si>
  <si>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</si>
  <si>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</si>
  <si>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</si>
  <si>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</si>
  <si>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</si>
  <si>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</si>
  <si>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</si>
  <si>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</si>
  <si>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</si>
  <si>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</si>
  <si>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</si>
  <si>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</si>
  <si>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</si>
  <si>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</si>
  <si>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</si>
  <si>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</si>
  <si>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</si>
  <si>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</si>
  <si>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</si>
  <si>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</si>
  <si>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</si>
  <si>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</si>
  <si>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</si>
  <si>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</si>
  <si>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</si>
  <si>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</si>
  <si>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</si>
  <si>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</si>
  <si>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</si>
  <si>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</si>
  <si>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</si>
  <si>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</si>
  <si>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</si>
  <si>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</si>
  <si>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</si>
  <si>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</si>
  <si>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</si>
  <si>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</si>
  <si>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</si>
  <si>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</si>
  <si>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</si>
  <si>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</si>
  <si>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</si>
  <si>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</si>
  <si>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</si>
  <si>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</si>
  <si>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</si>
  <si>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</si>
  <si>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</si>
  <si>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</si>
  <si>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</si>
  <si>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</si>
  <si>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</si>
  <si>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</si>
  <si>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</si>
  <si>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</si>
  <si>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</si>
  <si>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</si>
  <si>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</si>
  <si>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</si>
  <si>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</si>
  <si>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</si>
  <si>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</si>
  <si>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</si>
  <si>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</si>
  <si>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</si>
  <si>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</si>
  <si>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</si>
  <si>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</si>
  <si>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</si>
  <si>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</si>
  <si>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</si>
  <si>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</si>
  <si>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</si>
  <si>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</si>
  <si>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</si>
  <si>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</si>
  <si>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</si>
  <si>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</si>
  <si>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</si>
  <si>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</si>
  <si>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</si>
  <si>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</si>
  <si>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</si>
  <si>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</si>
  <si>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</si>
  <si>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</si>
  <si>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</si>
  <si>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</si>
  <si>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</si>
  <si>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</si>
  <si>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</si>
  <si>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</si>
  <si>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</si>
  <si>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</si>
  <si>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</si>
  <si>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</si>
  <si>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</si>
  <si>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</si>
  <si>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</si>
  <si>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</si>
  <si>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</si>
  <si>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</si>
  <si>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</si>
  <si>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</si>
  <si>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</si>
  <si>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</si>
  <si>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</si>
  <si>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</si>
  <si>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</si>
  <si>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</si>
  <si>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</si>
  <si>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</si>
  <si>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</si>
  <si>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</si>
  <si>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</si>
  <si>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</si>
  <si>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</si>
  <si>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</si>
  <si>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</si>
  <si>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</si>
  <si>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</si>
  <si>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</si>
  <si>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</si>
  <si>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</si>
  <si>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</si>
  <si>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</si>
  <si>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</si>
  <si>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</si>
  <si>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</si>
  <si>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</si>
  <si>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</si>
  <si>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</si>
  <si>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</si>
  <si>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</si>
  <si>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</si>
  <si>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</si>
  <si>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</si>
  <si>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</si>
  <si>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</si>
  <si>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</si>
  <si>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</si>
  <si>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</si>
  <si>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</si>
  <si>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</si>
  <si>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</si>
  <si>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</si>
  <si>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</si>
  <si>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</si>
  <si>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</si>
  <si>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</si>
  <si>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</si>
  <si>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</si>
  <si>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</si>
  <si>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</si>
  <si>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</si>
  <si>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</si>
  <si>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</si>
  <si>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</si>
  <si>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</si>
  <si>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Qorvo US, Inc.</t>
  </si>
  <si>
    <t>7628 Thorndike Road, Greensboro, North Carolina, 27409</t>
  </si>
  <si>
    <t>Ashlee Hernandez</t>
  </si>
  <si>
    <t>ashlee.hernandez@qorvo.com</t>
  </si>
  <si>
    <t>(336) 678-7357</t>
  </si>
  <si>
    <t>Carla Susmilch</t>
  </si>
  <si>
    <t>Director, ESG</t>
  </si>
  <si>
    <t>carla.susmilch@qorvo.com</t>
  </si>
  <si>
    <t>(503) 615-9713</t>
  </si>
  <si>
    <t>12-May-2025</t>
  </si>
  <si>
    <t>100%</t>
  </si>
  <si>
    <t>Smelters believed to source from the covered countries / conflict-affected &amp; high-risk areas are conformant to the RMAP.</t>
  </si>
  <si>
    <t>Due diligence process is ongoing</t>
  </si>
  <si>
    <t>https://www.qorvo.com/about-us/corporate-social-responsibility/our-program</t>
  </si>
  <si>
    <t/>
  </si>
  <si>
    <t>Includes CAHRA</t>
  </si>
  <si>
    <t>Includes Covered Countries and CAHRA</t>
  </si>
  <si>
    <t>Excludes Covered Countries and CAHRA</t>
  </si>
  <si>
    <t>Recycled/Scrap Only</t>
  </si>
  <si>
    <t>CV Ayi Jaya</t>
  </si>
  <si>
    <t>CID002570</t>
  </si>
  <si>
    <t>Includes Covered Countries</t>
  </si>
  <si>
    <t>This declaration covers all Qorvo products (excluding EVBs &amp; Spatium)</t>
  </si>
  <si>
    <t>08-063-5997</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</si>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</sst>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E6933C2-6EFF-4EDB-A043-7E358472430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BA00EF2-4C3D-45ED-A33C-F29335EF142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15839</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15840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15841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t="s">
        <v>15826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15828</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15828</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15828</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15828</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15827</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t="s">
        <v>15829</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t="s">
        <v>15829</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t="s">
        <v>15829</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15830</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733</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t="s">
        <v>15831</v>
      </c>
      <c r="I5" s="184" t="str">
        <f ca="1">IF(ISERROR($V5),"",OFFSET('Smelter Look-up'!$H$4,$V5-4,0))</f>
        <v>São João del Rei</v>
      </c>
      <c r="J5" s="184" t="str">
        <f ca="1">IF(ISERROR($V5),"",OFFSET('Smelter Look-up'!$I$4,$V5-4,0))</f>
        <v>Minas Gerais</v>
      </c>
      <c r="K5" s="224" t="s">
        <v>15831</v>
      </c>
      <c r="L5" s="224" t="s">
        <v>15831</v>
      </c>
      <c r="M5" s="224" t="s">
        <v>15831</v>
      </c>
      <c r="N5" s="224" t="s">
        <v>15831</v>
      </c>
      <c r="O5" s="224" t="s">
        <v>15832</v>
      </c>
      <c r="P5" s="185" t="s">
        <v>476</v>
      </c>
      <c r="Q5" s="225" t="s">
        <v>15831</v>
      </c>
      <c r="R5" s="182" t="str">
        <f ca="1">IF(ISERROR($V5),"",OFFSET('Smelter Look-up'!$C$4,$V5-4,0)&amp;"")</f>
        <v>AMG Brasil</v>
      </c>
      <c r="S5" s="181" t="str">
        <f ca="1">IF(B5="","",IF(ISERROR(MATCH($E5,CL,0)),"Unknown",INDIRECT("'C'!$A$"&amp;MATCH($E5,CL,0)+1)))</f>
        <v>BR</v>
      </c>
      <c r="T5" s="181" t="str">
        <f ca="1">IF(B5="","",IF(ISERROR(MATCH($J5,SorP!$B$1:$B$6226,0)),"",INDIRECT("'SorP'!$A$"&amp;MATCH($S5&amp;$J5,SorP!C:C,0))))</f>
        <v>BR-MG</v>
      </c>
      <c r="U5" s="201"/>
      <c r="V5" s="226">
        <f ca="1">IF(C5="",NA(),IF(OR(C5="Smelter not listed",C5="Smelter not yet identified"),MATCH($B5&amp;$D5,'Smelter Look-up'!$J:$J,0),MATCH($B5&amp;$C5,'Smelter Look-up'!$J:$J,0)))</f>
        <v>333</v>
      </c>
      <c r="X5" s="227">
        <f t="shared" ref="X5" ca="1" si="0">IF(AND(C5="Smelter not listed",OR(LEN(D5)=0,LEN(E5)=0)),1,0)</f>
        <v>0</v>
      </c>
      <c r="AB5" s="228" t="str">
        <f t="shared" ref="AB5" ca="1" si="1">B5&amp;C5</f>
        <v>TantalumAMG Brasil</v>
      </c>
    </row>
    <row r="6" spans="1:34" s="227" customFormat="1" ht="20.100000000000001" customHeight="1">
      <c r="A6" s="262" t="s">
        <v>1361</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15831</v>
      </c>
      <c r="I6" s="184" t="str">
        <f ca="1">IF(ISERROR($V6),"",OFFSET('Smelter Look-up'!$H$4,$V6-4,0))</f>
        <v>Lincolnton</v>
      </c>
      <c r="J6" s="184" t="str">
        <f ca="1">IF(ISERROR($V6),"",OFFSET('Smelter Look-up'!$I$4,$V6-4,0))</f>
        <v>North Carolina</v>
      </c>
      <c r="K6" s="224" t="s">
        <v>15831</v>
      </c>
      <c r="L6" s="224" t="s">
        <v>15831</v>
      </c>
      <c r="M6" s="224" t="s">
        <v>15831</v>
      </c>
      <c r="N6" s="224" t="s">
        <v>15831</v>
      </c>
      <c r="O6" s="224" t="s">
        <v>15833</v>
      </c>
      <c r="P6" s="185" t="s">
        <v>476</v>
      </c>
      <c r="Q6" s="225" t="s">
        <v>15831</v>
      </c>
      <c r="R6" s="182" t="str">
        <f ca="1">IF(ISERROR($V6),"",OFFSET('Smelter Look-up'!$C$4,$V6-4,0)&amp;"")</f>
        <v>D Block Metals, LLC</v>
      </c>
      <c r="S6" s="181" t="str">
        <f t="shared" ref="S6:S37" ca="1" si="2">IF(B6="","",IF(ISERROR(MATCH($E6,CL,0)),"Unknown",INDIRECT("'C'!$A$"&amp;MATCH($E6,CL,0)+1)))</f>
        <v>US</v>
      </c>
      <c r="T6" s="181" t="str">
        <f ca="1">IF(B6="","",IF(ISERROR(MATCH($J6,SorP!$B$1:$B$6226,0)),"",INDIRECT("'SorP'!$A$"&amp;MATCH($S6&amp;$J6,SorP!C:C,0))))</f>
        <v>US-NC</v>
      </c>
      <c r="U6" s="201"/>
      <c r="V6" s="226">
        <f ca="1">IF(C6="",NA(),IF(OR(C6="Smelter not listed",C6="Smelter not yet identified"),MATCH($B6&amp;$D6,'Smelter Look-up'!$J:$J,0),MATCH($B6&amp;$C6,'Smelter Look-up'!$J:$J,0)))</f>
        <v>335</v>
      </c>
      <c r="X6" s="227">
        <f t="shared" ref="X6:X37" ca="1" si="3">IF(AND(C6="Smelter not listed",OR(LEN(D6)=0,LEN(E6)=0)),1,0)</f>
        <v>0</v>
      </c>
      <c r="AB6" s="228" t="str">
        <f t="shared" ref="AB6:AB37" ca="1" si="4">B6&amp;C6</f>
        <v>TantalumD Block Metals, LLC</v>
      </c>
    </row>
    <row r="7" spans="1:34" s="227" customFormat="1" ht="20.100000000000001" customHeight="1">
      <c r="A7" s="262" t="s">
        <v>728</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t="s">
        <v>15831</v>
      </c>
      <c r="I7" s="184" t="str">
        <f ca="1">IF(ISERROR($V7),"",OFFSET('Smelter Look-up'!$H$4,$V7-4,0))</f>
        <v>Jiangmen</v>
      </c>
      <c r="J7" s="184" t="str">
        <f ca="1">IF(ISERROR($V7),"",OFFSET('Smelter Look-up'!$I$4,$V7-4,0))</f>
        <v>Guangdong Sheng</v>
      </c>
      <c r="K7" s="224" t="s">
        <v>15831</v>
      </c>
      <c r="L7" s="224" t="s">
        <v>15831</v>
      </c>
      <c r="M7" s="224" t="s">
        <v>15831</v>
      </c>
      <c r="N7" s="224" t="s">
        <v>15831</v>
      </c>
      <c r="O7" s="224" t="s">
        <v>15833</v>
      </c>
      <c r="P7" s="185" t="s">
        <v>476</v>
      </c>
      <c r="Q7" s="225" t="s">
        <v>15831</v>
      </c>
      <c r="R7" s="182" t="str">
        <f ca="1">IF(ISERROR($V7),"",OFFSET('Smelter Look-up'!$C$4,$V7-4,0)&amp;"")</f>
        <v>F&amp;X Electro-Materials Ltd.</v>
      </c>
      <c r="S7" s="181" t="str">
        <f t="shared" ca="1" si="2"/>
        <v>CN</v>
      </c>
      <c r="T7" s="181" t="str">
        <f ca="1">IF(B7="","",IF(ISERROR(MATCH($J7,SorP!$B$1:$B$6226,0)),"",INDIRECT("'SorP'!$A$"&amp;MATCH($S7&amp;$J7,SorP!C:C,0))))</f>
        <v>CN-GD</v>
      </c>
      <c r="U7" s="201"/>
      <c r="V7" s="226">
        <f ca="1">IF(C7="",NA(),IF(OR(C7="Smelter not listed",C7="Smelter not yet identified"),MATCH($B7&amp;$D7,'Smelter Look-up'!$J:$J,0),MATCH($B7&amp;$C7,'Smelter Look-up'!$J:$J,0)))</f>
        <v>337</v>
      </c>
      <c r="X7" s="227">
        <f t="shared" ca="1" si="3"/>
        <v>0</v>
      </c>
      <c r="AB7" s="228" t="str">
        <f t="shared" ca="1" si="4"/>
        <v>TantalumF&amp;X Electro-Materials Ltd.</v>
      </c>
    </row>
    <row r="8" spans="1:34" s="227" customFormat="1" ht="20.100000000000001" customHeight="1">
      <c r="A8" s="262" t="s">
        <v>1362</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t="s">
        <v>15831</v>
      </c>
      <c r="I8" s="184" t="str">
        <f ca="1">IF(ISERROR($V8),"",OFFSET('Smelter Look-up'!$H$4,$V8-4,0))</f>
        <v>Zhuzhou</v>
      </c>
      <c r="J8" s="184" t="str">
        <f ca="1">IF(ISERROR($V8),"",OFFSET('Smelter Look-up'!$I$4,$V8-4,0))</f>
        <v>Hunan Sheng</v>
      </c>
      <c r="K8" s="224" t="s">
        <v>15831</v>
      </c>
      <c r="L8" s="224" t="s">
        <v>15831</v>
      </c>
      <c r="M8" s="224" t="s">
        <v>15831</v>
      </c>
      <c r="N8" s="224" t="s">
        <v>15831</v>
      </c>
      <c r="O8" s="224" t="s">
        <v>477</v>
      </c>
      <c r="P8" s="185" t="s">
        <v>15831</v>
      </c>
      <c r="Q8" s="225" t="s">
        <v>15831</v>
      </c>
      <c r="R8" s="182" t="str">
        <f ca="1">IF(ISERROR($V8),"",OFFSET('Smelter Look-up'!$C$4,$V8-4,0)&amp;"")</f>
        <v>FIR Metals &amp; Resource Ltd.</v>
      </c>
      <c r="S8" s="181" t="str">
        <f t="shared" ca="1" si="2"/>
        <v>CN</v>
      </c>
      <c r="T8" s="181" t="str">
        <f ca="1">IF(B8="","",IF(ISERROR(MATCH($J8,SorP!$B$1:$B$6226,0)),"",INDIRECT("'SorP'!$A$"&amp;MATCH($S8&amp;$J8,SorP!C:C,0))))</f>
        <v>CN-HN</v>
      </c>
      <c r="U8" s="201"/>
      <c r="V8" s="226">
        <f ca="1">IF(C8="",NA(),IF(OR(C8="Smelter not listed",C8="Smelter not yet identified"),MATCH($B8&amp;$D8,'Smelter Look-up'!$J:$J,0),MATCH($B8&amp;$C8,'Smelter Look-up'!$J:$J,0)))</f>
        <v>338</v>
      </c>
      <c r="X8" s="227">
        <f t="shared" ca="1" si="3"/>
        <v>0</v>
      </c>
      <c r="AB8" s="228" t="str">
        <f t="shared" ca="1" si="4"/>
        <v>TantalumFIR Metals &amp; Resource Ltd.</v>
      </c>
    </row>
    <row r="9" spans="1:34" s="227" customFormat="1" ht="20.100000000000001" customHeight="1">
      <c r="A9" s="262" t="s">
        <v>1376</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t="s">
        <v>15831</v>
      </c>
      <c r="I9" s="184" t="str">
        <f ca="1">IF(ISERROR($V9),"",OFFSET('Smelter Look-up'!$H$4,$V9-4,0))</f>
        <v>Aizuwakamatsu</v>
      </c>
      <c r="J9" s="184" t="str">
        <f ca="1">IF(ISERROR($V9),"",OFFSET('Smelter Look-up'!$I$4,$V9-4,0))</f>
        <v>Fukushima</v>
      </c>
      <c r="K9" s="224" t="s">
        <v>15831</v>
      </c>
      <c r="L9" s="224" t="s">
        <v>15831</v>
      </c>
      <c r="M9" s="224" t="s">
        <v>15831</v>
      </c>
      <c r="N9" s="224" t="s">
        <v>15831</v>
      </c>
      <c r="O9" s="224" t="s">
        <v>15834</v>
      </c>
      <c r="P9" s="185" t="s">
        <v>476</v>
      </c>
      <c r="Q9" s="225" t="s">
        <v>15831</v>
      </c>
      <c r="R9" s="182" t="str">
        <f ca="1">IF(ISERROR($V9),"",OFFSET('Smelter Look-up'!$C$4,$V9-4,0)&amp;"")</f>
        <v>Global Advanced Metals Aizu</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339</v>
      </c>
      <c r="X9" s="227">
        <f t="shared" ca="1" si="3"/>
        <v>0</v>
      </c>
      <c r="AB9" s="228" t="str">
        <f t="shared" ca="1" si="4"/>
        <v>TantalumGlobal Advanced Metals Aizu</v>
      </c>
    </row>
    <row r="10" spans="1:34" s="227" customFormat="1" ht="20.100000000000001" customHeight="1">
      <c r="A10" s="262" t="s">
        <v>1378</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15831</v>
      </c>
      <c r="I10" s="184" t="str">
        <f ca="1">IF(ISERROR($V10),"",OFFSET('Smelter Look-up'!$H$4,$V10-4,0))</f>
        <v>Boyertown</v>
      </c>
      <c r="J10" s="184" t="str">
        <f ca="1">IF(ISERROR($V10),"",OFFSET('Smelter Look-up'!$I$4,$V10-4,0))</f>
        <v>Pennsylvania</v>
      </c>
      <c r="K10" s="224" t="s">
        <v>15831</v>
      </c>
      <c r="L10" s="224" t="s">
        <v>15831</v>
      </c>
      <c r="M10" s="224" t="s">
        <v>15831</v>
      </c>
      <c r="N10" s="224" t="s">
        <v>15831</v>
      </c>
      <c r="O10" s="224" t="s">
        <v>15834</v>
      </c>
      <c r="P10" s="185" t="s">
        <v>476</v>
      </c>
      <c r="Q10" s="225" t="s">
        <v>15831</v>
      </c>
      <c r="R10" s="182" t="str">
        <f ca="1">IF(ISERROR($V10),"",OFFSET('Smelter Look-up'!$C$4,$V10-4,0)&amp;"")</f>
        <v>Global Advanced Metals Boyertown</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340</v>
      </c>
      <c r="X10" s="227">
        <f t="shared" ca="1" si="3"/>
        <v>0</v>
      </c>
      <c r="AB10" s="228" t="str">
        <f t="shared" ca="1" si="4"/>
        <v>TantalumGlobal Advanced Metals Boyertown</v>
      </c>
    </row>
    <row r="11" spans="1:34" s="227" customFormat="1" ht="20.100000000000001" customHeight="1">
      <c r="A11" s="262" t="s">
        <v>15619</v>
      </c>
      <c r="B11" s="182" t="str">
        <f ca="1">IF(LEN(A11)=0,"",INDEX('Smelter Look-up'!$A:$A,MATCH($A11,'Smelter Look-up'!$E:$E,0)))</f>
        <v>Tantalum</v>
      </c>
      <c r="C11" s="186" t="str">
        <f ca="1">IF(LEN(A11)=0,"",INDEX('Smelter Look-up'!$C:$C,MATCH($A11,'Smelter Look-up'!$E:$E,0)))</f>
        <v>Guangdong Rising Rare Metals-EO Materials Ltd.</v>
      </c>
      <c r="D11" s="230"/>
      <c r="E11" s="182" t="str">
        <f ca="1">IF(ISERROR($V11),"",OFFSET('Smelter Look-up'!$D$4,$V11-4,0)&amp;"")</f>
        <v>CHINA</v>
      </c>
      <c r="F11" s="182" t="str">
        <f ca="1">IF(ISERROR($V11),"",OFFSET('Smelter Look-up'!$E$4,$V11-4,0))</f>
        <v>CID000291</v>
      </c>
      <c r="G11" s="182" t="str">
        <f ca="1">IF(C11=$X$4,IF(ISERROR($V11),"Enter smelter details","RMI"),IF(ISERROR($V11),"",OFFSET('Smelter Look-up'!$F$4,$V11-4,0)))</f>
        <v>RMI</v>
      </c>
      <c r="H11" s="183" t="s">
        <v>15831</v>
      </c>
      <c r="I11" s="184" t="str">
        <f ca="1">IF(ISERROR($V11),"",OFFSET('Smelter Look-up'!$H$4,$V11-4,0))</f>
        <v>Yingde</v>
      </c>
      <c r="J11" s="184" t="str">
        <f ca="1">IF(ISERROR($V11),"",OFFSET('Smelter Look-up'!$I$4,$V11-4,0))</f>
        <v>Guangdong Sheng</v>
      </c>
      <c r="K11" s="224" t="s">
        <v>15831</v>
      </c>
      <c r="L11" s="224" t="s">
        <v>15831</v>
      </c>
      <c r="M11" s="224" t="s">
        <v>15831</v>
      </c>
      <c r="N11" s="224" t="s">
        <v>15831</v>
      </c>
      <c r="O11" s="224" t="s">
        <v>15833</v>
      </c>
      <c r="P11" s="185" t="s">
        <v>476</v>
      </c>
      <c r="Q11" s="225" t="s">
        <v>15831</v>
      </c>
      <c r="R11" s="182" t="str">
        <f ca="1">IF(ISERROR($V11),"",OFFSET('Smelter Look-up'!$C$4,$V11-4,0)&amp;"")</f>
        <v>Guangdong Rising Rare Metals-EO Materials Ltd.</v>
      </c>
      <c r="S11" s="181" t="str">
        <f t="shared" ca="1" si="2"/>
        <v>CN</v>
      </c>
      <c r="T11" s="181" t="str">
        <f ca="1">IF(B11="","",IF(ISERROR(MATCH($J11,SorP!$B$1:$B$6226,0)),"",INDIRECT("'SorP'!$A$"&amp;MATCH($S11&amp;$J11,SorP!C:C,0))))</f>
        <v>CN-GD</v>
      </c>
      <c r="U11" s="201"/>
      <c r="V11" s="226">
        <f ca="1">IF(C11="",NA(),IF(OR(C11="Smelter not listed",C11="Smelter not yet identified"),MATCH($B11&amp;$D11,'Smelter Look-up'!$J:$J,0),MATCH($B11&amp;$C11,'Smelter Look-up'!$J:$J,0)))</f>
        <v>341</v>
      </c>
      <c r="X11" s="227">
        <f t="shared" ca="1" si="3"/>
        <v>0</v>
      </c>
      <c r="AB11" s="228" t="str">
        <f t="shared" ca="1" si="4"/>
        <v>TantalumGuangdong Rising Rare Metals-EO Materials Ltd.</v>
      </c>
    </row>
    <row r="12" spans="1:34" s="227" customFormat="1" ht="20.100000000000001" customHeight="1">
      <c r="A12" s="262" t="s">
        <v>383</v>
      </c>
      <c r="B12" s="182" t="str">
        <f ca="1">IF(LEN(A12)=0,"",INDEX('Smelter Look-up'!$A:$A,MATCH($A12,'Smelter Look-up'!$E:$E,0)))</f>
        <v>Tantalum</v>
      </c>
      <c r="C12" s="186" t="str">
        <f ca="1">IF(LEN(A12)=0,"",INDEX('Smelter Look-up'!$C:$C,MATCH($A12,'Smelter Look-up'!$E:$E,0)))</f>
        <v>Hengyang King Xing Lifeng New Materials Co., Ltd.</v>
      </c>
      <c r="D12" s="230"/>
      <c r="E12" s="182" t="str">
        <f ca="1">IF(ISERROR($V12),"",OFFSET('Smelter Look-up'!$D$4,$V12-4,0)&amp;"")</f>
        <v>CHINA</v>
      </c>
      <c r="F12" s="182" t="str">
        <f ca="1">IF(ISERROR($V12),"",OFFSET('Smelter Look-up'!$E$4,$V12-4,0))</f>
        <v>CID002492</v>
      </c>
      <c r="G12" s="182" t="str">
        <f ca="1">IF(C12=$X$4,IF(ISERROR($V12),"Enter smelter details","RMI"),IF(ISERROR($V12),"",OFFSET('Smelter Look-up'!$F$4,$V12-4,0)))</f>
        <v>RMI</v>
      </c>
      <c r="H12" s="183" t="s">
        <v>15831</v>
      </c>
      <c r="I12" s="184" t="str">
        <f ca="1">IF(ISERROR($V12),"",OFFSET('Smelter Look-up'!$H$4,$V12-4,0))</f>
        <v>Hengyang</v>
      </c>
      <c r="J12" s="184" t="str">
        <f ca="1">IF(ISERROR($V12),"",OFFSET('Smelter Look-up'!$I$4,$V12-4,0))</f>
        <v>Hunan Sheng</v>
      </c>
      <c r="K12" s="224" t="s">
        <v>15831</v>
      </c>
      <c r="L12" s="224" t="s">
        <v>15831</v>
      </c>
      <c r="M12" s="224" t="s">
        <v>15831</v>
      </c>
      <c r="N12" s="224" t="s">
        <v>15831</v>
      </c>
      <c r="O12" s="224" t="s">
        <v>15834</v>
      </c>
      <c r="P12" s="185" t="s">
        <v>476</v>
      </c>
      <c r="Q12" s="225" t="s">
        <v>15831</v>
      </c>
      <c r="R12" s="182" t="str">
        <f ca="1">IF(ISERROR($V12),"",OFFSET('Smelter Look-up'!$C$4,$V12-4,0)&amp;"")</f>
        <v>Hengyang King Xing Lifeng New Materials Co., Ltd.</v>
      </c>
      <c r="S12" s="181" t="str">
        <f t="shared" ca="1" si="2"/>
        <v>CN</v>
      </c>
      <c r="T12" s="181" t="str">
        <f ca="1">IF(B12="","",IF(ISERROR(MATCH($J12,SorP!$B$1:$B$6226,0)),"",INDIRECT("'SorP'!$A$"&amp;MATCH($S12&amp;$J12,SorP!C:C,0))))</f>
        <v>CN-HN</v>
      </c>
      <c r="U12" s="201"/>
      <c r="V12" s="226">
        <f ca="1">IF(C12="",NA(),IF(OR(C12="Smelter not listed",C12="Smelter not yet identified"),MATCH($B12&amp;$D12,'Smelter Look-up'!$J:$J,0),MATCH($B12&amp;$C12,'Smelter Look-up'!$J:$J,0)))</f>
        <v>348</v>
      </c>
      <c r="X12" s="227">
        <f t="shared" ca="1" si="3"/>
        <v>0</v>
      </c>
      <c r="AB12" s="228" t="str">
        <f t="shared" ca="1" si="4"/>
        <v>TantalumHengyang King Xing Lifeng New Materials Co., Ltd.</v>
      </c>
    </row>
    <row r="13" spans="1:34" s="227" customFormat="1" ht="20.100000000000001" customHeight="1">
      <c r="A13" s="262" t="s">
        <v>1363</v>
      </c>
      <c r="B13" s="182" t="str">
        <f ca="1">IF(LEN(A13)=0,"",INDEX('Smelter Look-up'!$A:$A,MATCH($A13,'Smelter Look-up'!$E:$E,0)))</f>
        <v>Tantalum</v>
      </c>
      <c r="C13" s="186" t="str">
        <f ca="1">IF(LEN(A13)=0,"",INDEX('Smelter Look-up'!$C:$C,MATCH($A13,'Smelter Look-up'!$E:$E,0)))</f>
        <v>Jiangxi Dinghai Tantalum &amp; Niobium Co., Ltd.</v>
      </c>
      <c r="D13" s="230"/>
      <c r="E13" s="182" t="str">
        <f ca="1">IF(ISERROR($V13),"",OFFSET('Smelter Look-up'!$D$4,$V13-4,0)&amp;"")</f>
        <v>CHINA</v>
      </c>
      <c r="F13" s="182" t="str">
        <f ca="1">IF(ISERROR($V13),"",OFFSET('Smelter Look-up'!$E$4,$V13-4,0))</f>
        <v>CID002512</v>
      </c>
      <c r="G13" s="182" t="str">
        <f ca="1">IF(C13=$X$4,IF(ISERROR($V13),"Enter smelter details","RMI"),IF(ISERROR($V13),"",OFFSET('Smelter Look-up'!$F$4,$V13-4,0)))</f>
        <v>RMI</v>
      </c>
      <c r="H13" s="183" t="s">
        <v>15831</v>
      </c>
      <c r="I13" s="184" t="str">
        <f ca="1">IF(ISERROR($V13),"",OFFSET('Smelter Look-up'!$H$4,$V13-4,0))</f>
        <v>Fengxin</v>
      </c>
      <c r="J13" s="184" t="str">
        <f ca="1">IF(ISERROR($V13),"",OFFSET('Smelter Look-up'!$I$4,$V13-4,0))</f>
        <v>Jiangxi Sheng</v>
      </c>
      <c r="K13" s="224" t="s">
        <v>15831</v>
      </c>
      <c r="L13" s="224" t="s">
        <v>15831</v>
      </c>
      <c r="M13" s="224" t="s">
        <v>15831</v>
      </c>
      <c r="N13" s="224" t="s">
        <v>15831</v>
      </c>
      <c r="O13" s="224" t="s">
        <v>15834</v>
      </c>
      <c r="P13" s="185" t="s">
        <v>476</v>
      </c>
      <c r="Q13" s="225" t="s">
        <v>15831</v>
      </c>
      <c r="R13" s="182" t="str">
        <f ca="1">IF(ISERROR($V13),"",OFFSET('Smelter Look-up'!$C$4,$V13-4,0)&amp;"")</f>
        <v>Jiangxi Dinghai Tantalum &amp; Niobium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349</v>
      </c>
      <c r="X13" s="227">
        <f t="shared" ca="1" si="3"/>
        <v>0</v>
      </c>
      <c r="AB13" s="228" t="str">
        <f t="shared" ca="1" si="4"/>
        <v>TantalumJiangxi Dinghai Tantalum &amp; Niobium Co., Ltd.</v>
      </c>
    </row>
    <row r="14" spans="1:34" s="227" customFormat="1" ht="20.100000000000001" customHeight="1">
      <c r="A14" s="262" t="s">
        <v>2222</v>
      </c>
      <c r="B14" s="182" t="str">
        <f ca="1">IF(LEN(A14)=0,"",INDEX('Smelter Look-up'!$A:$A,MATCH($A14,'Smelter Look-up'!$E:$E,0)))</f>
        <v>Tantalum</v>
      </c>
      <c r="C14" s="186" t="str">
        <f ca="1">IF(LEN(A14)=0,"",INDEX('Smelter Look-up'!$C:$C,MATCH($A14,'Smelter Look-up'!$E:$E,0)))</f>
        <v>Jiangxi Tuohong New Raw Material</v>
      </c>
      <c r="D14" s="230"/>
      <c r="E14" s="182" t="str">
        <f ca="1">IF(ISERROR($V14),"",OFFSET('Smelter Look-up'!$D$4,$V14-4,0)&amp;"")</f>
        <v>CHINA</v>
      </c>
      <c r="F14" s="182" t="str">
        <f ca="1">IF(ISERROR($V14),"",OFFSET('Smelter Look-up'!$E$4,$V14-4,0))</f>
        <v>CID002842</v>
      </c>
      <c r="G14" s="182" t="str">
        <f ca="1">IF(C14=$X$4,IF(ISERROR($V14),"Enter smelter details","RMI"),IF(ISERROR($V14),"",OFFSET('Smelter Look-up'!$F$4,$V14-4,0)))</f>
        <v>RMI</v>
      </c>
      <c r="H14" s="183" t="s">
        <v>15831</v>
      </c>
      <c r="I14" s="184" t="str">
        <f ca="1">IF(ISERROR($V14),"",OFFSET('Smelter Look-up'!$H$4,$V14-4,0))</f>
        <v>Yichun</v>
      </c>
      <c r="J14" s="184" t="str">
        <f ca="1">IF(ISERROR($V14),"",OFFSET('Smelter Look-up'!$I$4,$V14-4,0))</f>
        <v>Jiangxi Sheng</v>
      </c>
      <c r="K14" s="224" t="s">
        <v>15831</v>
      </c>
      <c r="L14" s="224" t="s">
        <v>15831</v>
      </c>
      <c r="M14" s="224" t="s">
        <v>15831</v>
      </c>
      <c r="N14" s="224" t="s">
        <v>15831</v>
      </c>
      <c r="O14" s="224" t="s">
        <v>15833</v>
      </c>
      <c r="P14" s="185" t="s">
        <v>476</v>
      </c>
      <c r="Q14" s="225" t="s">
        <v>15831</v>
      </c>
      <c r="R14" s="182" t="str">
        <f ca="1">IF(ISERROR($V14),"",OFFSET('Smelter Look-up'!$C$4,$V14-4,0)&amp;"")</f>
        <v>Jiangxi Tuohong New Raw Material</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352</v>
      </c>
      <c r="X14" s="227">
        <f t="shared" ca="1" si="3"/>
        <v>0</v>
      </c>
      <c r="AB14" s="228" t="str">
        <f t="shared" ca="1" si="4"/>
        <v>TantalumJiangxi Tuohong New Raw Material</v>
      </c>
    </row>
    <row r="15" spans="1:34" s="227" customFormat="1" ht="20.100000000000001" customHeight="1">
      <c r="A15" s="262" t="s">
        <v>731</v>
      </c>
      <c r="B15" s="182" t="str">
        <f ca="1">IF(LEN(A15)=0,"",INDEX('Smelter Look-up'!$A:$A,MATCH($A15,'Smelter Look-up'!$E:$E,0)))</f>
        <v>Tantalum</v>
      </c>
      <c r="C15" s="186" t="str">
        <f ca="1">IF(LEN(A15)=0,"",INDEX('Smelter Look-up'!$C:$C,MATCH($A15,'Smelter Look-up'!$E:$E,0)))</f>
        <v>JiuJiang JinXin Nonferrous Metals Co., Ltd.</v>
      </c>
      <c r="D15" s="230"/>
      <c r="E15" s="182" t="str">
        <f ca="1">IF(ISERROR($V15),"",OFFSET('Smelter Look-up'!$D$4,$V15-4,0)&amp;"")</f>
        <v>CHINA</v>
      </c>
      <c r="F15" s="182" t="str">
        <f ca="1">IF(ISERROR($V15),"",OFFSET('Smelter Look-up'!$E$4,$V15-4,0))</f>
        <v>CID000914</v>
      </c>
      <c r="G15" s="182" t="str">
        <f ca="1">IF(C15=$X$4,IF(ISERROR($V15),"Enter smelter details","RMI"),IF(ISERROR($V15),"",OFFSET('Smelter Look-up'!$F$4,$V15-4,0)))</f>
        <v>RMI</v>
      </c>
      <c r="H15" s="183" t="s">
        <v>15831</v>
      </c>
      <c r="I15" s="184" t="str">
        <f ca="1">IF(ISERROR($V15),"",OFFSET('Smelter Look-up'!$H$4,$V15-4,0))</f>
        <v>Jiujiang</v>
      </c>
      <c r="J15" s="184" t="str">
        <f ca="1">IF(ISERROR($V15),"",OFFSET('Smelter Look-up'!$I$4,$V15-4,0))</f>
        <v>Jiangxi Sheng</v>
      </c>
      <c r="K15" s="224" t="s">
        <v>15831</v>
      </c>
      <c r="L15" s="224" t="s">
        <v>15831</v>
      </c>
      <c r="M15" s="224" t="s">
        <v>15831</v>
      </c>
      <c r="N15" s="224" t="s">
        <v>15831</v>
      </c>
      <c r="O15" s="224" t="s">
        <v>477</v>
      </c>
      <c r="P15" s="185" t="s">
        <v>15831</v>
      </c>
      <c r="Q15" s="225" t="s">
        <v>15831</v>
      </c>
      <c r="R15" s="182" t="str">
        <f ca="1">IF(ISERROR($V15),"",OFFSET('Smelter Look-up'!$C$4,$V15-4,0)&amp;"")</f>
        <v>JiuJiang JinXin Nonferrous Metals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353</v>
      </c>
      <c r="X15" s="227">
        <f t="shared" ca="1" si="3"/>
        <v>0</v>
      </c>
      <c r="AB15" s="228" t="str">
        <f t="shared" ca="1" si="4"/>
        <v>TantalumJiuJiang JinXin Nonferrous Metals Co., Ltd.</v>
      </c>
    </row>
    <row r="16" spans="1:34" s="227" customFormat="1" ht="20.100000000000001" customHeight="1">
      <c r="A16" s="262" t="s">
        <v>732</v>
      </c>
      <c r="B16" s="182" t="str">
        <f ca="1">IF(LEN(A16)=0,"",INDEX('Smelter Look-up'!$A:$A,MATCH($A16,'Smelter Look-up'!$E:$E,0)))</f>
        <v>Tantalum</v>
      </c>
      <c r="C16" s="186" t="str">
        <f ca="1">IF(LEN(A16)=0,"",INDEX('Smelter Look-up'!$C:$C,MATCH($A16,'Smelter Look-up'!$E:$E,0)))</f>
        <v>Jiujiang Tanbre Co., Ltd.</v>
      </c>
      <c r="D16" s="230"/>
      <c r="E16" s="182" t="str">
        <f ca="1">IF(ISERROR($V16),"",OFFSET('Smelter Look-up'!$D$4,$V16-4,0)&amp;"")</f>
        <v>CHINA</v>
      </c>
      <c r="F16" s="182" t="str">
        <f ca="1">IF(ISERROR($V16),"",OFFSET('Smelter Look-up'!$E$4,$V16-4,0))</f>
        <v>CID000917</v>
      </c>
      <c r="G16" s="182" t="str">
        <f ca="1">IF(C16=$X$4,IF(ISERROR($V16),"Enter smelter details","RMI"),IF(ISERROR($V16),"",OFFSET('Smelter Look-up'!$F$4,$V16-4,0)))</f>
        <v>RMI</v>
      </c>
      <c r="H16" s="183" t="s">
        <v>15831</v>
      </c>
      <c r="I16" s="184" t="str">
        <f ca="1">IF(ISERROR($V16),"",OFFSET('Smelter Look-up'!$H$4,$V16-4,0))</f>
        <v>Jiujiang</v>
      </c>
      <c r="J16" s="184" t="str">
        <f ca="1">IF(ISERROR($V16),"",OFFSET('Smelter Look-up'!$I$4,$V16-4,0))</f>
        <v>Jiangxi Sheng</v>
      </c>
      <c r="K16" s="224" t="s">
        <v>15831</v>
      </c>
      <c r="L16" s="224" t="s">
        <v>15831</v>
      </c>
      <c r="M16" s="224" t="s">
        <v>15831</v>
      </c>
      <c r="N16" s="224" t="s">
        <v>15831</v>
      </c>
      <c r="O16" s="224" t="s">
        <v>15833</v>
      </c>
      <c r="P16" s="185" t="s">
        <v>476</v>
      </c>
      <c r="Q16" s="225" t="s">
        <v>15831</v>
      </c>
      <c r="R16" s="182" t="str">
        <f ca="1">IF(ISERROR($V16),"",OFFSET('Smelter Look-up'!$C$4,$V16-4,0)&amp;"")</f>
        <v>Jiujiang Tanbre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355</v>
      </c>
      <c r="X16" s="227">
        <f t="shared" ca="1" si="3"/>
        <v>0</v>
      </c>
      <c r="AB16" s="228" t="str">
        <f t="shared" ca="1" si="4"/>
        <v>TantalumJiujiang Tanbre Co., Ltd.</v>
      </c>
    </row>
    <row r="17" spans="1:28" s="227" customFormat="1" ht="20.100000000000001" customHeight="1">
      <c r="A17" s="262" t="s">
        <v>1364</v>
      </c>
      <c r="B17" s="182" t="str">
        <f ca="1">IF(LEN(A17)=0,"",INDEX('Smelter Look-up'!$A:$A,MATCH($A17,'Smelter Look-up'!$E:$E,0)))</f>
        <v>Tantalum</v>
      </c>
      <c r="C17" s="186" t="str">
        <f ca="1">IF(LEN(A17)=0,"",INDEX('Smelter Look-up'!$C:$C,MATCH($A17,'Smelter Look-up'!$E:$E,0)))</f>
        <v>Jiujiang Zhongao Tantalum &amp; Niobium Co., Ltd.</v>
      </c>
      <c r="D17" s="230"/>
      <c r="E17" s="182" t="str">
        <f ca="1">IF(ISERROR($V17),"",OFFSET('Smelter Look-up'!$D$4,$V17-4,0)&amp;"")</f>
        <v>CHINA</v>
      </c>
      <c r="F17" s="182" t="str">
        <f ca="1">IF(ISERROR($V17),"",OFFSET('Smelter Look-up'!$E$4,$V17-4,0))</f>
        <v>CID002506</v>
      </c>
      <c r="G17" s="182" t="str">
        <f ca="1">IF(C17=$X$4,IF(ISERROR($V17),"Enter smelter details","RMI"),IF(ISERROR($V17),"",OFFSET('Smelter Look-up'!$F$4,$V17-4,0)))</f>
        <v>RMI</v>
      </c>
      <c r="H17" s="183" t="s">
        <v>15831</v>
      </c>
      <c r="I17" s="184" t="str">
        <f ca="1">IF(ISERROR($V17),"",OFFSET('Smelter Look-up'!$H$4,$V17-4,0))</f>
        <v>Jiujiang</v>
      </c>
      <c r="J17" s="184" t="str">
        <f ca="1">IF(ISERROR($V17),"",OFFSET('Smelter Look-up'!$I$4,$V17-4,0))</f>
        <v>Jiangxi Sheng</v>
      </c>
      <c r="K17" s="224" t="s">
        <v>15831</v>
      </c>
      <c r="L17" s="224" t="s">
        <v>15831</v>
      </c>
      <c r="M17" s="224" t="s">
        <v>15831</v>
      </c>
      <c r="N17" s="224" t="s">
        <v>15831</v>
      </c>
      <c r="O17" s="224" t="s">
        <v>15833</v>
      </c>
      <c r="P17" s="185" t="s">
        <v>476</v>
      </c>
      <c r="Q17" s="225" t="s">
        <v>15831</v>
      </c>
      <c r="R17" s="182" t="str">
        <f ca="1">IF(ISERROR($V17),"",OFFSET('Smelter Look-up'!$C$4,$V17-4,0)&amp;"")</f>
        <v>Jiujiang Zhongao Tantalum &amp; Niobium Co., Ltd.</v>
      </c>
      <c r="S17" s="181" t="str">
        <f t="shared" ca="1" si="2"/>
        <v>CN</v>
      </c>
      <c r="T17" s="181" t="str">
        <f ca="1">IF(B17="","",IF(ISERROR(MATCH($J17,SorP!$B$1:$B$6226,0)),"",INDIRECT("'SorP'!$A$"&amp;MATCH($S17&amp;$J17,SorP!C:C,0))))</f>
        <v>CN-JX</v>
      </c>
      <c r="U17" s="201"/>
      <c r="V17" s="226">
        <f ca="1">IF(C17="",NA(),IF(OR(C17="Smelter not listed",C17="Smelter not yet identified"),MATCH($B17&amp;$D17,'Smelter Look-up'!$J:$J,0),MATCH($B17&amp;$C17,'Smelter Look-up'!$J:$J,0)))</f>
        <v>356</v>
      </c>
      <c r="X17" s="227">
        <f t="shared" ca="1" si="3"/>
        <v>0</v>
      </c>
      <c r="AB17" s="228" t="str">
        <f t="shared" ca="1" si="4"/>
        <v>TantalumJiujiang Zhongao Tantalum &amp; Niobium Co., Ltd.</v>
      </c>
    </row>
    <row r="18" spans="1:28" s="227" customFormat="1" ht="20.100000000000001" customHeight="1">
      <c r="A18" s="181" t="s">
        <v>1388</v>
      </c>
      <c r="B18" s="182" t="str">
        <f ca="1">IF(LEN(A18)=0,"",INDEX('Smelter Look-up'!$A:$A,MATCH($A18,'Smelter Look-up'!$E:$E,0)))</f>
        <v>Tantalum</v>
      </c>
      <c r="C18" s="186" t="str">
        <f ca="1">IF(LEN(A18)=0,"",INDEX('Smelter Look-up'!$C:$C,MATCH($A18,'Smelter Look-up'!$E:$E,0)))</f>
        <v>KEMET de Mexico</v>
      </c>
      <c r="D18" s="230"/>
      <c r="E18" s="182" t="str">
        <f ca="1">IF(ISERROR($V18),"",OFFSET('Smelter Look-up'!$D$4,$V18-4,0)&amp;"")</f>
        <v>MEXICO</v>
      </c>
      <c r="F18" s="182" t="str">
        <f ca="1">IF(ISERROR($V18),"",OFFSET('Smelter Look-up'!$E$4,$V18-4,0))</f>
        <v>CID002539</v>
      </c>
      <c r="G18" s="182" t="str">
        <f ca="1">IF(C18=$X$4,IF(ISERROR($V18),"Enter smelter details","RMI"),IF(ISERROR($V18),"",OFFSET('Smelter Look-up'!$F$4,$V18-4,0)))</f>
        <v>RMI</v>
      </c>
      <c r="H18" s="183" t="s">
        <v>15831</v>
      </c>
      <c r="I18" s="184" t="str">
        <f ca="1">IF(ISERROR($V18),"",OFFSET('Smelter Look-up'!$H$4,$V18-4,0))</f>
        <v>Matamoros</v>
      </c>
      <c r="J18" s="184" t="str">
        <f ca="1">IF(ISERROR($V18),"",OFFSET('Smelter Look-up'!$I$4,$V18-4,0))</f>
        <v>Tamaulipas</v>
      </c>
      <c r="K18" s="224" t="s">
        <v>15831</v>
      </c>
      <c r="L18" s="224" t="s">
        <v>15831</v>
      </c>
      <c r="M18" s="224" t="s">
        <v>15831</v>
      </c>
      <c r="N18" s="224" t="s">
        <v>15831</v>
      </c>
      <c r="O18" s="224" t="s">
        <v>15833</v>
      </c>
      <c r="P18" s="185" t="s">
        <v>476</v>
      </c>
      <c r="Q18" s="225" t="s">
        <v>15831</v>
      </c>
      <c r="R18" s="182" t="str">
        <f ca="1">IF(ISERROR($V18),"",OFFSET('Smelter Look-up'!$C$4,$V18-4,0)&amp;"")</f>
        <v>KEMET de Mexico</v>
      </c>
      <c r="S18" s="181" t="str">
        <f t="shared" ca="1" si="2"/>
        <v>MX</v>
      </c>
      <c r="T18" s="181" t="str">
        <f ca="1">IF(B18="","",IF(ISERROR(MATCH($J18,SorP!$B$1:$B$6226,0)),"",INDIRECT("'SorP'!$A$"&amp;MATCH($S18&amp;$J18,SorP!C:C,0))))</f>
        <v>MX-TAM</v>
      </c>
      <c r="U18" s="201"/>
      <c r="V18" s="226">
        <f ca="1">IF(C18="",NA(),IF(OR(C18="Smelter not listed",C18="Smelter not yet identified"),MATCH($B18&amp;$D18,'Smelter Look-up'!$J:$J,0),MATCH($B18&amp;$C18,'Smelter Look-up'!$J:$J,0)))</f>
        <v>358</v>
      </c>
      <c r="X18" s="227">
        <f t="shared" ca="1" si="3"/>
        <v>0</v>
      </c>
      <c r="AB18" s="228" t="str">
        <f t="shared" ca="1" si="4"/>
        <v>TantalumKEMET de Mexico</v>
      </c>
    </row>
    <row r="19" spans="1:28" s="227" customFormat="1" ht="25.5">
      <c r="A19" s="181" t="s">
        <v>1383</v>
      </c>
      <c r="B19" s="182" t="str">
        <f ca="1">IF(LEN(A19)=0,"",INDEX('Smelter Look-up'!$A:$A,MATCH($A19,'Smelter Look-up'!$E:$E,0)))</f>
        <v>Tantalum</v>
      </c>
      <c r="C19" s="186" t="str">
        <f ca="1">IF(LEN(A19)=0,"",INDEX('Smelter Look-up'!$C:$C,MATCH($A19,'Smelter Look-up'!$E:$E,0)))</f>
        <v>Materion Newton Inc.</v>
      </c>
      <c r="D19" s="230"/>
      <c r="E19" s="182" t="str">
        <f ca="1">IF(ISERROR($V19),"",OFFSET('Smelter Look-up'!$D$4,$V19-4,0)&amp;"")</f>
        <v>UNITED STATES OF AMERICA</v>
      </c>
      <c r="F19" s="182" t="str">
        <f ca="1">IF(ISERROR($V19),"",OFFSET('Smelter Look-up'!$E$4,$V19-4,0))</f>
        <v>CID002548</v>
      </c>
      <c r="G19" s="182" t="str">
        <f ca="1">IF(C19=$X$4,IF(ISERROR($V19),"Enter smelter details","RMI"),IF(ISERROR($V19),"",OFFSET('Smelter Look-up'!$F$4,$V19-4,0)))</f>
        <v>RMI</v>
      </c>
      <c r="H19" s="183" t="s">
        <v>15831</v>
      </c>
      <c r="I19" s="184" t="str">
        <f ca="1">IF(ISERROR($V19),"",OFFSET('Smelter Look-up'!$H$4,$V19-4,0))</f>
        <v>Newton</v>
      </c>
      <c r="J19" s="184" t="str">
        <f ca="1">IF(ISERROR($V19),"",OFFSET('Smelter Look-up'!$I$4,$V19-4,0))</f>
        <v>Massachusetts</v>
      </c>
      <c r="K19" s="224" t="s">
        <v>15831</v>
      </c>
      <c r="L19" s="224" t="s">
        <v>15831</v>
      </c>
      <c r="M19" s="224" t="s">
        <v>15831</v>
      </c>
      <c r="N19" s="224" t="s">
        <v>15831</v>
      </c>
      <c r="O19" s="224" t="s">
        <v>15833</v>
      </c>
      <c r="P19" s="185" t="s">
        <v>476</v>
      </c>
      <c r="Q19" s="225" t="s">
        <v>15831</v>
      </c>
      <c r="R19" s="182" t="str">
        <f ca="1">IF(ISERROR($V19),"",OFFSET('Smelter Look-up'!$C$4,$V19-4,0)&amp;"")</f>
        <v>Materion Newton Inc.</v>
      </c>
      <c r="S19" s="181" t="str">
        <f t="shared" ca="1" si="2"/>
        <v>US</v>
      </c>
      <c r="T19" s="181" t="str">
        <f ca="1">IF(B19="","",IF(ISERROR(MATCH($J19,SorP!$B$1:$B$6226,0)),"",INDIRECT("'SorP'!$A$"&amp;MATCH($S19&amp;$J19,SorP!C:C,0))))</f>
        <v>US-MA</v>
      </c>
      <c r="U19" s="201"/>
      <c r="V19" s="226">
        <f ca="1">IF(C19="",NA(),IF(OR(C19="Smelter not listed",C19="Smelter not yet identified"),MATCH($B19&amp;$D19,'Smelter Look-up'!$J:$J,0),MATCH($B19&amp;$C19,'Smelter Look-up'!$J:$J,0)))</f>
        <v>360</v>
      </c>
      <c r="X19" s="227">
        <f t="shared" ca="1" si="3"/>
        <v>0</v>
      </c>
      <c r="AB19" s="228" t="str">
        <f t="shared" ca="1" si="4"/>
        <v>TantalumMaterion Newton Inc.</v>
      </c>
    </row>
    <row r="20" spans="1:28" s="227" customFormat="1" ht="25.5">
      <c r="A20" s="181" t="s">
        <v>734</v>
      </c>
      <c r="B20" s="182" t="str">
        <f ca="1">IF(LEN(A20)=0,"",INDEX('Smelter Look-up'!$A:$A,MATCH($A20,'Smelter Look-up'!$E:$E,0)))</f>
        <v>Tantalum</v>
      </c>
      <c r="C20" s="186" t="str">
        <f ca="1">IF(LEN(A20)=0,"",INDEX('Smelter Look-up'!$C:$C,MATCH($A20,'Smelter Look-up'!$E:$E,0)))</f>
        <v>Metallurgical Products India Pvt., Ltd.</v>
      </c>
      <c r="D20" s="230"/>
      <c r="E20" s="182" t="str">
        <f ca="1">IF(ISERROR($V20),"",OFFSET('Smelter Look-up'!$D$4,$V20-4,0)&amp;"")</f>
        <v>INDIA</v>
      </c>
      <c r="F20" s="182" t="str">
        <f ca="1">IF(ISERROR($V20),"",OFFSET('Smelter Look-up'!$E$4,$V20-4,0))</f>
        <v>CID001163</v>
      </c>
      <c r="G20" s="182" t="str">
        <f ca="1">IF(C20=$X$4,IF(ISERROR($V20),"Enter smelter details","RMI"),IF(ISERROR($V20),"",OFFSET('Smelter Look-up'!$F$4,$V20-4,0)))</f>
        <v>RMI</v>
      </c>
      <c r="H20" s="183" t="s">
        <v>15831</v>
      </c>
      <c r="I20" s="184" t="str">
        <f ca="1">IF(ISERROR($V20),"",OFFSET('Smelter Look-up'!$H$4,$V20-4,0))</f>
        <v>District Raigad</v>
      </c>
      <c r="J20" s="184" t="str">
        <f ca="1">IF(ISERROR($V20),"",OFFSET('Smelter Look-up'!$I$4,$V20-4,0))</f>
        <v>Mahārāshtra</v>
      </c>
      <c r="K20" s="224" t="s">
        <v>15831</v>
      </c>
      <c r="L20" s="224" t="s">
        <v>15831</v>
      </c>
      <c r="M20" s="224" t="s">
        <v>15831</v>
      </c>
      <c r="N20" s="224" t="s">
        <v>15831</v>
      </c>
      <c r="O20" s="224" t="s">
        <v>15834</v>
      </c>
      <c r="P20" s="185" t="s">
        <v>476</v>
      </c>
      <c r="Q20" s="225" t="s">
        <v>15831</v>
      </c>
      <c r="R20" s="182" t="str">
        <f ca="1">IF(ISERROR($V20),"",OFFSET('Smelter Look-up'!$C$4,$V20-4,0)&amp;"")</f>
        <v>Metallurgical Products India Pvt., Ltd.</v>
      </c>
      <c r="S20" s="181" t="str">
        <f t="shared" ca="1" si="2"/>
        <v>IN</v>
      </c>
      <c r="T20" s="181" t="str">
        <f ca="1">IF(B20="","",IF(ISERROR(MATCH($J20,SorP!$B$1:$B$6226,0)),"",INDIRECT("'SorP'!$A$"&amp;MATCH($S20&amp;$J20,SorP!C:C,0))))</f>
        <v>IN-MH</v>
      </c>
      <c r="U20" s="201"/>
      <c r="V20" s="226">
        <f ca="1">IF(C20="",NA(),IF(OR(C20="Smelter not listed",C20="Smelter not yet identified"),MATCH($B20&amp;$D20,'Smelter Look-up'!$J:$J,0),MATCH($B20&amp;$C20,'Smelter Look-up'!$J:$J,0)))</f>
        <v>362</v>
      </c>
      <c r="X20" s="227">
        <f t="shared" ca="1" si="3"/>
        <v>0</v>
      </c>
      <c r="AB20" s="228" t="str">
        <f t="shared" ca="1" si="4"/>
        <v>TantalumMetallurgical Products India Pvt., Ltd.</v>
      </c>
    </row>
    <row r="21" spans="1:28" s="227" customFormat="1" ht="25.5">
      <c r="A21" s="181" t="s">
        <v>735</v>
      </c>
      <c r="B21" s="182" t="str">
        <f ca="1">IF(LEN(A21)=0,"",INDEX('Smelter Look-up'!$A:$A,MATCH($A21,'Smelter Look-up'!$E:$E,0)))</f>
        <v>Tantalum</v>
      </c>
      <c r="C21" s="186" t="str">
        <f ca="1">IF(LEN(A21)=0,"",INDEX('Smelter Look-up'!$C:$C,MATCH($A21,'Smelter Look-up'!$E:$E,0)))</f>
        <v>Mineracao Taboca S.A.</v>
      </c>
      <c r="D21" s="230"/>
      <c r="E21" s="182" t="str">
        <f ca="1">IF(ISERROR($V21),"",OFFSET('Smelter Look-up'!$D$4,$V21-4,0)&amp;"")</f>
        <v>BRAZIL</v>
      </c>
      <c r="F21" s="182" t="str">
        <f ca="1">IF(ISERROR($V21),"",OFFSET('Smelter Look-up'!$E$4,$V21-4,0))</f>
        <v>CID001175</v>
      </c>
      <c r="G21" s="182" t="str">
        <f ca="1">IF(C21=$X$4,IF(ISERROR($V21),"Enter smelter details","RMI"),IF(ISERROR($V21),"",OFFSET('Smelter Look-up'!$F$4,$V21-4,0)))</f>
        <v>RMI</v>
      </c>
      <c r="H21" s="183" t="s">
        <v>15831</v>
      </c>
      <c r="I21" s="184" t="str">
        <f ca="1">IF(ISERROR($V21),"",OFFSET('Smelter Look-up'!$H$4,$V21-4,0))</f>
        <v>Presidente Figueiredo</v>
      </c>
      <c r="J21" s="184" t="str">
        <f ca="1">IF(ISERROR($V21),"",OFFSET('Smelter Look-up'!$I$4,$V21-4,0))</f>
        <v>Amazonas</v>
      </c>
      <c r="K21" s="224" t="s">
        <v>15831</v>
      </c>
      <c r="L21" s="224" t="s">
        <v>15831</v>
      </c>
      <c r="M21" s="224" t="s">
        <v>15831</v>
      </c>
      <c r="N21" s="224" t="s">
        <v>15831</v>
      </c>
      <c r="O21" s="224" t="s">
        <v>15834</v>
      </c>
      <c r="P21" s="185" t="s">
        <v>476</v>
      </c>
      <c r="Q21" s="225" t="s">
        <v>15831</v>
      </c>
      <c r="R21" s="182" t="str">
        <f ca="1">IF(ISERROR($V21),"",OFFSET('Smelter Look-up'!$C$4,$V21-4,0)&amp;"")</f>
        <v>Mineracao Taboca S.A.</v>
      </c>
      <c r="S21" s="181" t="str">
        <f t="shared" ca="1" si="2"/>
        <v>BR</v>
      </c>
      <c r="T21" s="181" t="str">
        <f ca="1">IF(B21="","",IF(ISERROR(MATCH($J21,SorP!$B$1:$B$6226,0)),"",INDIRECT("'SorP'!$A$"&amp;MATCH($S21&amp;$J21,SorP!C:C,0))))</f>
        <v>BR-AM</v>
      </c>
      <c r="U21" s="201"/>
      <c r="V21" s="226">
        <f ca="1">IF(C21="",NA(),IF(OR(C21="Smelter not listed",C21="Smelter not yet identified"),MATCH($B21&amp;$D21,'Smelter Look-up'!$J:$J,0),MATCH($B21&amp;$C21,'Smelter Look-up'!$J:$J,0)))</f>
        <v>363</v>
      </c>
      <c r="X21" s="227">
        <f t="shared" ca="1" si="3"/>
        <v>0</v>
      </c>
      <c r="AB21" s="228" t="str">
        <f t="shared" ca="1" si="4"/>
        <v>TantalumMineracao Taboca S.A.</v>
      </c>
    </row>
    <row r="22" spans="1:28" s="227" customFormat="1" ht="25.5">
      <c r="A22" s="181" t="s">
        <v>736</v>
      </c>
      <c r="B22" s="182" t="str">
        <f ca="1">IF(LEN(A22)=0,"",INDEX('Smelter Look-up'!$A:$A,MATCH($A22,'Smelter Look-up'!$E:$E,0)))</f>
        <v>Tantalum</v>
      </c>
      <c r="C22" s="186" t="str">
        <f ca="1">IF(LEN(A22)=0,"",INDEX('Smelter Look-up'!$C:$C,MATCH($A22,'Smelter Look-up'!$E:$E,0)))</f>
        <v>Mitsui Mining and Smelting Co., Ltd.</v>
      </c>
      <c r="D22" s="230"/>
      <c r="E22" s="182" t="str">
        <f ca="1">IF(ISERROR($V22),"",OFFSET('Smelter Look-up'!$D$4,$V22-4,0)&amp;"")</f>
        <v>JAPAN</v>
      </c>
      <c r="F22" s="182" t="str">
        <f ca="1">IF(ISERROR($V22),"",OFFSET('Smelter Look-up'!$E$4,$V22-4,0))</f>
        <v>CID001192</v>
      </c>
      <c r="G22" s="182" t="str">
        <f ca="1">IF(C22=$X$4,IF(ISERROR($V22),"Enter smelter details","RMI"),IF(ISERROR($V22),"",OFFSET('Smelter Look-up'!$F$4,$V22-4,0)))</f>
        <v>RMI</v>
      </c>
      <c r="H22" s="183" t="s">
        <v>15831</v>
      </c>
      <c r="I22" s="184" t="str">
        <f ca="1">IF(ISERROR($V22),"",OFFSET('Smelter Look-up'!$H$4,$V22-4,0))</f>
        <v>Omuta</v>
      </c>
      <c r="J22" s="184" t="str">
        <f ca="1">IF(ISERROR($V22),"",OFFSET('Smelter Look-up'!$I$4,$V22-4,0))</f>
        <v>Fukuoka</v>
      </c>
      <c r="K22" s="224" t="s">
        <v>15831</v>
      </c>
      <c r="L22" s="224" t="s">
        <v>15831</v>
      </c>
      <c r="M22" s="224" t="s">
        <v>15831</v>
      </c>
      <c r="N22" s="224" t="s">
        <v>15831</v>
      </c>
      <c r="O22" s="224" t="s">
        <v>15833</v>
      </c>
      <c r="P22" s="185" t="s">
        <v>476</v>
      </c>
      <c r="Q22" s="225" t="s">
        <v>15831</v>
      </c>
      <c r="R22" s="182" t="str">
        <f ca="1">IF(ISERROR($V22),"",OFFSET('Smelter Look-up'!$C$4,$V22-4,0)&amp;"")</f>
        <v>Mitsui Mining and Smelting Co., Ltd.</v>
      </c>
      <c r="S22" s="181" t="str">
        <f t="shared" ca="1" si="2"/>
        <v>JP</v>
      </c>
      <c r="T22" s="181" t="str">
        <f ca="1">IF(B22="","",IF(ISERROR(MATCH($J22,SorP!$B$1:$B$6226,0)),"",INDIRECT("'SorP'!$A$"&amp;MATCH($S22&amp;$J22,SorP!C:C,0))))</f>
        <v>JP-40</v>
      </c>
      <c r="U22" s="201"/>
      <c r="V22" s="226">
        <f ca="1">IF(C22="",NA(),IF(OR(C22="Smelter not listed",C22="Smelter not yet identified"),MATCH($B22&amp;$D22,'Smelter Look-up'!$J:$J,0),MATCH($B22&amp;$C22,'Smelter Look-up'!$J:$J,0)))</f>
        <v>367</v>
      </c>
      <c r="X22" s="227">
        <f t="shared" ca="1" si="3"/>
        <v>0</v>
      </c>
      <c r="AB22" s="228" t="str">
        <f t="shared" ca="1" si="4"/>
        <v>TantalumMitsui Mining and Smelting Co., Ltd.</v>
      </c>
    </row>
    <row r="23" spans="1:28" s="227" customFormat="1" ht="25.5">
      <c r="A23" s="181" t="s">
        <v>738</v>
      </c>
      <c r="B23" s="182" t="str">
        <f ca="1">IF(LEN(A23)=0,"",INDEX('Smelter Look-up'!$A:$A,MATCH($A23,'Smelter Look-up'!$E:$E,0)))</f>
        <v>Tantalum</v>
      </c>
      <c r="C23" s="186" t="str">
        <f ca="1">IF(LEN(A23)=0,"",INDEX('Smelter Look-up'!$C:$C,MATCH($A23,'Smelter Look-up'!$E:$E,0)))</f>
        <v>Ningxia Orient Tantalum Industry Co., Ltd.</v>
      </c>
      <c r="D23" s="230"/>
      <c r="E23" s="182" t="str">
        <f ca="1">IF(ISERROR($V23),"",OFFSET('Smelter Look-up'!$D$4,$V23-4,0)&amp;"")</f>
        <v>CHINA</v>
      </c>
      <c r="F23" s="182" t="str">
        <f ca="1">IF(ISERROR($V23),"",OFFSET('Smelter Look-up'!$E$4,$V23-4,0))</f>
        <v>CID001277</v>
      </c>
      <c r="G23" s="182" t="str">
        <f ca="1">IF(C23=$X$4,IF(ISERROR($V23),"Enter smelter details","RMI"),IF(ISERROR($V23),"",OFFSET('Smelter Look-up'!$F$4,$V23-4,0)))</f>
        <v>RMI</v>
      </c>
      <c r="H23" s="183" t="s">
        <v>15831</v>
      </c>
      <c r="I23" s="184" t="str">
        <f ca="1">IF(ISERROR($V23),"",OFFSET('Smelter Look-up'!$H$4,$V23-4,0))</f>
        <v>Shizuishan City</v>
      </c>
      <c r="J23" s="184" t="str">
        <f ca="1">IF(ISERROR($V23),"",OFFSET('Smelter Look-up'!$I$4,$V23-4,0))</f>
        <v>Ningxia Huizi Zizhiqu</v>
      </c>
      <c r="K23" s="224" t="s">
        <v>15831</v>
      </c>
      <c r="L23" s="224" t="s">
        <v>15831</v>
      </c>
      <c r="M23" s="224" t="s">
        <v>15831</v>
      </c>
      <c r="N23" s="224" t="s">
        <v>15831</v>
      </c>
      <c r="O23" s="224" t="s">
        <v>15833</v>
      </c>
      <c r="P23" s="185" t="s">
        <v>476</v>
      </c>
      <c r="Q23" s="225" t="s">
        <v>15831</v>
      </c>
      <c r="R23" s="182" t="str">
        <f ca="1">IF(ISERROR($V23),"",OFFSET('Smelter Look-up'!$C$4,$V23-4,0)&amp;"")</f>
        <v>Ningxia Orient Tantalum Industry Co., Ltd.</v>
      </c>
      <c r="S23" s="181" t="str">
        <f t="shared" ca="1" si="2"/>
        <v>CN</v>
      </c>
      <c r="T23" s="181" t="str">
        <f ca="1">IF(B23="","",IF(ISERROR(MATCH($J23,SorP!$B$1:$B$6226,0)),"",INDIRECT("'SorP'!$A$"&amp;MATCH($S23&amp;$J23,SorP!C:C,0))))</f>
        <v>CN-NX</v>
      </c>
      <c r="U23" s="201"/>
      <c r="V23" s="226">
        <f ca="1">IF(C23="",NA(),IF(OR(C23="Smelter not listed",C23="Smelter not yet identified"),MATCH($B23&amp;$D23,'Smelter Look-up'!$J:$J,0),MATCH($B23&amp;$C23,'Smelter Look-up'!$J:$J,0)))</f>
        <v>370</v>
      </c>
      <c r="X23" s="227">
        <f t="shared" ca="1" si="3"/>
        <v>0</v>
      </c>
      <c r="AB23" s="228" t="str">
        <f t="shared" ca="1" si="4"/>
        <v>TantalumNingxia Orient Tantalum Industry Co., Ltd.</v>
      </c>
    </row>
    <row r="24" spans="1:28" s="227" customFormat="1" ht="25.5">
      <c r="A24" s="181" t="s">
        <v>737</v>
      </c>
      <c r="B24" s="182" t="str">
        <f ca="1">IF(LEN(A24)=0,"",INDEX('Smelter Look-up'!$A:$A,MATCH($A24,'Smelter Look-up'!$E:$E,0)))</f>
        <v>Tantalum</v>
      </c>
      <c r="C24" s="186" t="str">
        <f ca="1">IF(LEN(A24)=0,"",INDEX('Smelter Look-up'!$C:$C,MATCH($A24,'Smelter Look-up'!$E:$E,0)))</f>
        <v>NPM Silmet AS</v>
      </c>
      <c r="D24" s="230"/>
      <c r="E24" s="182" t="str">
        <f ca="1">IF(ISERROR($V24),"",OFFSET('Smelter Look-up'!$D$4,$V24-4,0)&amp;"")</f>
        <v>ESTONIA</v>
      </c>
      <c r="F24" s="182" t="str">
        <f ca="1">IF(ISERROR($V24),"",OFFSET('Smelter Look-up'!$E$4,$V24-4,0))</f>
        <v>CID001200</v>
      </c>
      <c r="G24" s="182" t="str">
        <f ca="1">IF(C24=$X$4,IF(ISERROR($V24),"Enter smelter details","RMI"),IF(ISERROR($V24),"",OFFSET('Smelter Look-up'!$F$4,$V24-4,0)))</f>
        <v>RMI</v>
      </c>
      <c r="H24" s="183" t="s">
        <v>15831</v>
      </c>
      <c r="I24" s="184" t="str">
        <f ca="1">IF(ISERROR($V24),"",OFFSET('Smelter Look-up'!$H$4,$V24-4,0))</f>
        <v>Sillamäe</v>
      </c>
      <c r="J24" s="184" t="str">
        <f ca="1">IF(ISERROR($V24),"",OFFSET('Smelter Look-up'!$I$4,$V24-4,0))</f>
        <v>Ida-Virumaa</v>
      </c>
      <c r="K24" s="224" t="s">
        <v>15831</v>
      </c>
      <c r="L24" s="224" t="s">
        <v>15831</v>
      </c>
      <c r="M24" s="224" t="s">
        <v>15831</v>
      </c>
      <c r="N24" s="224" t="s">
        <v>15831</v>
      </c>
      <c r="O24" s="224" t="s">
        <v>15833</v>
      </c>
      <c r="P24" s="185" t="s">
        <v>476</v>
      </c>
      <c r="Q24" s="225" t="s">
        <v>15831</v>
      </c>
      <c r="R24" s="182" t="str">
        <f ca="1">IF(ISERROR($V24),"",OFFSET('Smelter Look-up'!$C$4,$V24-4,0)&amp;"")</f>
        <v>NPM Silmet AS</v>
      </c>
      <c r="S24" s="181" t="str">
        <f t="shared" ca="1" si="2"/>
        <v>EE</v>
      </c>
      <c r="T24" s="181" t="str">
        <f ca="1">IF(B24="","",IF(ISERROR(MATCH($J24,SorP!$B$1:$B$6226,0)),"",INDIRECT("'SorP'!$A$"&amp;MATCH($S24&amp;$J24,SorP!C:C,0))))</f>
        <v>EE-45</v>
      </c>
      <c r="U24" s="201"/>
      <c r="V24" s="226">
        <f ca="1">IF(C24="",NA(),IF(OR(C24="Smelter not listed",C24="Smelter not yet identified"),MATCH($B24&amp;$D24,'Smelter Look-up'!$J:$J,0),MATCH($B24&amp;$C24,'Smelter Look-up'!$J:$J,0)))</f>
        <v>371</v>
      </c>
      <c r="X24" s="227">
        <f t="shared" ca="1" si="3"/>
        <v>0</v>
      </c>
      <c r="AB24" s="228" t="str">
        <f t="shared" ca="1" si="4"/>
        <v>TantalumNPM Silmet AS</v>
      </c>
    </row>
    <row r="25" spans="1:28" s="227" customFormat="1" ht="25.5">
      <c r="A25" s="181" t="s">
        <v>15340</v>
      </c>
      <c r="B25" s="182" t="str">
        <f ca="1">IF(LEN(A25)=0,"",INDEX('Smelter Look-up'!$A:$A,MATCH($A25,'Smelter Look-up'!$E:$E,0)))</f>
        <v>Tantalum</v>
      </c>
      <c r="C25" s="186" t="str">
        <f ca="1">IF(LEN(A25)=0,"",INDEX('Smelter Look-up'!$C:$C,MATCH($A25,'Smelter Look-up'!$E:$E,0)))</f>
        <v>PowerX Ltd.</v>
      </c>
      <c r="D25" s="230"/>
      <c r="E25" s="182" t="str">
        <f ca="1">IF(ISERROR($V25),"",OFFSET('Smelter Look-up'!$D$4,$V25-4,0)&amp;"")</f>
        <v>RWANDA</v>
      </c>
      <c r="F25" s="182" t="str">
        <f ca="1">IF(ISERROR($V25),"",OFFSET('Smelter Look-up'!$E$4,$V25-4,0))</f>
        <v>CID004054</v>
      </c>
      <c r="G25" s="182" t="str">
        <f ca="1">IF(C25=$X$4,IF(ISERROR($V25),"Enter smelter details","RMI"),IF(ISERROR($V25),"",OFFSET('Smelter Look-up'!$F$4,$V25-4,0)))</f>
        <v>RMI</v>
      </c>
      <c r="H25" s="183" t="s">
        <v>15831</v>
      </c>
      <c r="I25" s="184" t="str">
        <f ca="1">IF(ISERROR($V25),"",OFFSET('Smelter Look-up'!$H$4,$V25-4,0))</f>
        <v>Bugesera District</v>
      </c>
      <c r="J25" s="184" t="str">
        <f ca="1">IF(ISERROR($V25),"",OFFSET('Smelter Look-up'!$I$4,$V25-4,0))</f>
        <v>Eastern</v>
      </c>
      <c r="K25" s="224" t="s">
        <v>15831</v>
      </c>
      <c r="L25" s="224" t="s">
        <v>15831</v>
      </c>
      <c r="M25" s="224" t="s">
        <v>15831</v>
      </c>
      <c r="N25" s="224" t="s">
        <v>15831</v>
      </c>
      <c r="O25" s="224" t="s">
        <v>15833</v>
      </c>
      <c r="P25" s="185" t="s">
        <v>476</v>
      </c>
      <c r="Q25" s="225" t="s">
        <v>15831</v>
      </c>
      <c r="R25" s="182" t="str">
        <f ca="1">IF(ISERROR($V25),"",OFFSET('Smelter Look-up'!$C$4,$V25-4,0)&amp;"")</f>
        <v>PowerX Ltd.</v>
      </c>
      <c r="S25" s="181" t="str">
        <f t="shared" ca="1" si="2"/>
        <v>RW</v>
      </c>
      <c r="T25" s="181" t="str">
        <f ca="1">IF(B25="","",IF(ISERROR(MATCH($J25,SorP!$B$1:$B$6226,0)),"",INDIRECT("'SorP'!$A$"&amp;MATCH($S25&amp;$J25,SorP!C:C,0))))</f>
        <v>RW-02</v>
      </c>
      <c r="U25" s="201"/>
      <c r="V25" s="226">
        <f ca="1">IF(C25="",NA(),IF(OR(C25="Smelter not listed",C25="Smelter not yet identified"),MATCH($B25&amp;$D25,'Smelter Look-up'!$J:$J,0),MATCH($B25&amp;$C25,'Smelter Look-up'!$J:$J,0)))</f>
        <v>372</v>
      </c>
      <c r="X25" s="227">
        <f t="shared" ca="1" si="3"/>
        <v>0</v>
      </c>
      <c r="AB25" s="228" t="str">
        <f t="shared" ca="1" si="4"/>
        <v>TantalumPowerX Ltd.</v>
      </c>
    </row>
    <row r="26" spans="1:28" s="227" customFormat="1" ht="20.25">
      <c r="A26" s="181" t="s">
        <v>1716</v>
      </c>
      <c r="B26" s="182" t="str">
        <f ca="1">IF(LEN(A26)=0,"",INDEX('Smelter Look-up'!$A:$A,MATCH($A26,'Smelter Look-up'!$E:$E,0)))</f>
        <v>Tantalum</v>
      </c>
      <c r="C26" s="186" t="str">
        <f ca="1">IF(LEN(A26)=0,"",INDEX('Smelter Look-up'!$C:$C,MATCH($A26,'Smelter Look-up'!$E:$E,0)))</f>
        <v>Resind Industria e Comercio Ltda.</v>
      </c>
      <c r="D26" s="230"/>
      <c r="E26" s="182" t="str">
        <f ca="1">IF(ISERROR($V26),"",OFFSET('Smelter Look-up'!$D$4,$V26-4,0)&amp;"")</f>
        <v>BRAZIL</v>
      </c>
      <c r="F26" s="182" t="str">
        <f ca="1">IF(ISERROR($V26),"",OFFSET('Smelter Look-up'!$E$4,$V26-4,0))</f>
        <v>CID002707</v>
      </c>
      <c r="G26" s="182" t="str">
        <f ca="1">IF(C26=$X$4,IF(ISERROR($V26),"Enter smelter details","RMI"),IF(ISERROR($V26),"",OFFSET('Smelter Look-up'!$F$4,$V26-4,0)))</f>
        <v>RMI</v>
      </c>
      <c r="H26" s="183" t="s">
        <v>15831</v>
      </c>
      <c r="I26" s="184" t="str">
        <f ca="1">IF(ISERROR($V26),"",OFFSET('Smelter Look-up'!$H$4,$V26-4,0))</f>
        <v>São João del Rei</v>
      </c>
      <c r="J26" s="184" t="str">
        <f ca="1">IF(ISERROR($V26),"",OFFSET('Smelter Look-up'!$I$4,$V26-4,0))</f>
        <v>Minas gerais</v>
      </c>
      <c r="K26" s="224" t="s">
        <v>15831</v>
      </c>
      <c r="L26" s="224" t="s">
        <v>15831</v>
      </c>
      <c r="M26" s="224" t="s">
        <v>15831</v>
      </c>
      <c r="N26" s="224" t="s">
        <v>15831</v>
      </c>
      <c r="O26" s="224" t="s">
        <v>15832</v>
      </c>
      <c r="P26" s="185" t="s">
        <v>476</v>
      </c>
      <c r="Q26" s="225" t="s">
        <v>15831</v>
      </c>
      <c r="R26" s="182" t="str">
        <f ca="1">IF(ISERROR($V26),"",OFFSET('Smelter Look-up'!$C$4,$V26-4,0)&amp;"")</f>
        <v>Resind Industria e Comercio Ltda.</v>
      </c>
      <c r="S26" s="181" t="str">
        <f t="shared" ca="1" si="2"/>
        <v>BR</v>
      </c>
      <c r="T26" s="181" t="str">
        <f ca="1">IF(B26="","",IF(ISERROR(MATCH($J26,SorP!$B$1:$B$6226,0)),"",INDIRECT("'SorP'!$A$"&amp;MATCH($S26&amp;$J26,SorP!C:C,0))))</f>
        <v>BR-MG</v>
      </c>
      <c r="U26" s="201"/>
      <c r="V26" s="226">
        <f ca="1">IF(C26="",NA(),IF(OR(C26="Smelter not listed",C26="Smelter not yet identified"),MATCH($B26&amp;$D26,'Smelter Look-up'!$J:$J,0),MATCH($B26&amp;$C26,'Smelter Look-up'!$J:$J,0)))</f>
        <v>374</v>
      </c>
      <c r="X26" s="227">
        <f t="shared" ca="1" si="3"/>
        <v>0</v>
      </c>
      <c r="AB26" s="228" t="str">
        <f t="shared" ca="1" si="4"/>
        <v>TantalumResind Industria e Comercio Ltda.</v>
      </c>
    </row>
    <row r="27" spans="1:28" s="227" customFormat="1" ht="25.5">
      <c r="A27" s="181" t="s">
        <v>14952</v>
      </c>
      <c r="B27" s="182" t="str">
        <f ca="1">IF(LEN(A27)=0,"",INDEX('Smelter Look-up'!$A:$A,MATCH($A27,'Smelter Look-up'!$E:$E,0)))</f>
        <v>Tantalum</v>
      </c>
      <c r="C27" s="186" t="str">
        <f ca="1">IF(LEN(A27)=0,"",INDEX('Smelter Look-up'!$C:$C,MATCH($A27,'Smelter Look-up'!$E:$E,0)))</f>
        <v>RFH Yancheng Jinye New Material Technology Co., Ltd.</v>
      </c>
      <c r="D27" s="230"/>
      <c r="E27" s="182" t="str">
        <f ca="1">IF(ISERROR($V27),"",OFFSET('Smelter Look-up'!$D$4,$V27-4,0)&amp;"")</f>
        <v>CHINA</v>
      </c>
      <c r="F27" s="182" t="str">
        <f ca="1">IF(ISERROR($V27),"",OFFSET('Smelter Look-up'!$E$4,$V27-4,0))</f>
        <v>CID003583</v>
      </c>
      <c r="G27" s="182" t="str">
        <f ca="1">IF(C27=$X$4,IF(ISERROR($V27),"Enter smelter details","RMI"),IF(ISERROR($V27),"",OFFSET('Smelter Look-up'!$F$4,$V27-4,0)))</f>
        <v>RMI</v>
      </c>
      <c r="H27" s="183" t="s">
        <v>15831</v>
      </c>
      <c r="I27" s="184" t="str">
        <f ca="1">IF(ISERROR($V27),"",OFFSET('Smelter Look-up'!$H$4,$V27-4,0))</f>
        <v>Yancheng City</v>
      </c>
      <c r="J27" s="184" t="str">
        <f ca="1">IF(ISERROR($V27),"",OFFSET('Smelter Look-up'!$I$4,$V27-4,0))</f>
        <v>Jiangsu Sheng</v>
      </c>
      <c r="K27" s="224" t="s">
        <v>15831</v>
      </c>
      <c r="L27" s="224" t="s">
        <v>15831</v>
      </c>
      <c r="M27" s="224" t="s">
        <v>15831</v>
      </c>
      <c r="N27" s="224" t="s">
        <v>15831</v>
      </c>
      <c r="O27" s="224" t="s">
        <v>15834</v>
      </c>
      <c r="P27" s="185" t="s">
        <v>476</v>
      </c>
      <c r="Q27" s="225" t="s">
        <v>15831</v>
      </c>
      <c r="R27" s="182" t="str">
        <f ca="1">IF(ISERROR($V27),"",OFFSET('Smelter Look-up'!$C$4,$V27-4,0)&amp;"")</f>
        <v>RFH Yancheng Jinye New Material Technology Co., Ltd.</v>
      </c>
      <c r="S27" s="181" t="str">
        <f t="shared" ca="1" si="2"/>
        <v>CN</v>
      </c>
      <c r="T27" s="181" t="str">
        <f ca="1">IF(B27="","",IF(ISERROR(MATCH($J27,SorP!$B$1:$B$6226,0)),"",INDIRECT("'SorP'!$A$"&amp;MATCH($S27&amp;$J27,SorP!C:C,0))))</f>
        <v>CN-JS</v>
      </c>
      <c r="U27" s="201"/>
      <c r="V27" s="226">
        <f ca="1">IF(C27="",NA(),IF(OR(C27="Smelter not listed",C27="Smelter not yet identified"),MATCH($B27&amp;$D27,'Smelter Look-up'!$J:$J,0),MATCH($B27&amp;$C27,'Smelter Look-up'!$J:$J,0)))</f>
        <v>378</v>
      </c>
      <c r="X27" s="227">
        <f t="shared" ca="1" si="3"/>
        <v>0</v>
      </c>
      <c r="AB27" s="228" t="str">
        <f t="shared" ca="1" si="4"/>
        <v>TantalumRFH Yancheng Jinye New Material Technology Co., Ltd.</v>
      </c>
    </row>
    <row r="28" spans="1:28" s="227" customFormat="1" ht="20.25">
      <c r="A28" s="181" t="s">
        <v>741</v>
      </c>
      <c r="B28" s="182" t="str">
        <f ca="1">IF(LEN(A28)=0,"",INDEX('Smelter Look-up'!$A:$A,MATCH($A28,'Smelter Look-up'!$E:$E,0)))</f>
        <v>Tantalum</v>
      </c>
      <c r="C28" s="186" t="str">
        <f ca="1">IF(LEN(A28)=0,"",INDEX('Smelter Look-up'!$C:$C,MATCH($A28,'Smelter Look-up'!$E:$E,0)))</f>
        <v>Taki Chemical Co., Ltd.</v>
      </c>
      <c r="D28" s="230"/>
      <c r="E28" s="182" t="str">
        <f ca="1">IF(ISERROR($V28),"",OFFSET('Smelter Look-up'!$D$4,$V28-4,0)&amp;"")</f>
        <v>JAPAN</v>
      </c>
      <c r="F28" s="182" t="str">
        <f ca="1">IF(ISERROR($V28),"",OFFSET('Smelter Look-up'!$E$4,$V28-4,0))</f>
        <v>CID001869</v>
      </c>
      <c r="G28" s="182" t="str">
        <f ca="1">IF(C28=$X$4,IF(ISERROR($V28),"Enter smelter details","RMI"),IF(ISERROR($V28),"",OFFSET('Smelter Look-up'!$F$4,$V28-4,0)))</f>
        <v>RMI</v>
      </c>
      <c r="H28" s="183" t="s">
        <v>15831</v>
      </c>
      <c r="I28" s="184" t="str">
        <f ca="1">IF(ISERROR($V28),"",OFFSET('Smelter Look-up'!$H$4,$V28-4,0))</f>
        <v>Harima</v>
      </c>
      <c r="J28" s="184" t="str">
        <f ca="1">IF(ISERROR($V28),"",OFFSET('Smelter Look-up'!$I$4,$V28-4,0))</f>
        <v>Hyogo</v>
      </c>
      <c r="K28" s="224" t="s">
        <v>15831</v>
      </c>
      <c r="L28" s="224" t="s">
        <v>15831</v>
      </c>
      <c r="M28" s="224" t="s">
        <v>15831</v>
      </c>
      <c r="N28" s="224" t="s">
        <v>15831</v>
      </c>
      <c r="O28" s="224" t="s">
        <v>15835</v>
      </c>
      <c r="P28" s="185" t="s">
        <v>475</v>
      </c>
      <c r="Q28" s="225" t="s">
        <v>15831</v>
      </c>
      <c r="R28" s="182" t="str">
        <f ca="1">IF(ISERROR($V28),"",OFFSET('Smelter Look-up'!$C$4,$V28-4,0)&amp;"")</f>
        <v>Taki Chemical Co., Ltd.</v>
      </c>
      <c r="S28" s="181" t="str">
        <f t="shared" ca="1" si="2"/>
        <v>JP</v>
      </c>
      <c r="T28" s="181" t="str">
        <f ca="1">IF(B28="","",IF(ISERROR(MATCH($J28,SorP!$B$1:$B$6226,0)),"",INDIRECT("'SorP'!$A$"&amp;MATCH($S28&amp;$J28,SorP!C:C,0))))</f>
        <v>JP-28</v>
      </c>
      <c r="U28" s="201"/>
      <c r="V28" s="226">
        <f ca="1">IF(C28="",NA(),IF(OR(C28="Smelter not listed",C28="Smelter not yet identified"),MATCH($B28&amp;$D28,'Smelter Look-up'!$J:$J,0),MATCH($B28&amp;$C28,'Smelter Look-up'!$J:$J,0)))</f>
        <v>382</v>
      </c>
      <c r="X28" s="227">
        <f t="shared" ca="1" si="3"/>
        <v>0</v>
      </c>
      <c r="AB28" s="228" t="str">
        <f t="shared" ca="1" si="4"/>
        <v>TantalumTaki Chemical Co., Ltd.</v>
      </c>
    </row>
    <row r="29" spans="1:28" s="227" customFormat="1" ht="25.5">
      <c r="A29" s="181" t="s">
        <v>1380</v>
      </c>
      <c r="B29" s="182" t="str">
        <f ca="1">IF(LEN(A29)=0,"",INDEX('Smelter Look-up'!$A:$A,MATCH($A29,'Smelter Look-up'!$E:$E,0)))</f>
        <v>Tantalum</v>
      </c>
      <c r="C29" s="186" t="str">
        <f ca="1">IF(LEN(A29)=0,"",INDEX('Smelter Look-up'!$C:$C,MATCH($A29,'Smelter Look-up'!$E:$E,0)))</f>
        <v>TANIOBIS Co., Ltd.</v>
      </c>
      <c r="D29" s="230"/>
      <c r="E29" s="182" t="str">
        <f ca="1">IF(ISERROR($V29),"",OFFSET('Smelter Look-up'!$D$4,$V29-4,0)&amp;"")</f>
        <v>THAILAND</v>
      </c>
      <c r="F29" s="182" t="str">
        <f ca="1">IF(ISERROR($V29),"",OFFSET('Smelter Look-up'!$E$4,$V29-4,0))</f>
        <v>CID002544</v>
      </c>
      <c r="G29" s="182" t="str">
        <f ca="1">IF(C29=$X$4,IF(ISERROR($V29),"Enter smelter details","RMI"),IF(ISERROR($V29),"",OFFSET('Smelter Look-up'!$F$4,$V29-4,0)))</f>
        <v>RMI</v>
      </c>
      <c r="H29" s="183" t="s">
        <v>15831</v>
      </c>
      <c r="I29" s="184" t="str">
        <f ca="1">IF(ISERROR($V29),"",OFFSET('Smelter Look-up'!$H$4,$V29-4,0))</f>
        <v>Map Ta Phut</v>
      </c>
      <c r="J29" s="184" t="str">
        <f ca="1">IF(ISERROR($V29),"",OFFSET('Smelter Look-up'!$I$4,$V29-4,0))</f>
        <v>Rayong</v>
      </c>
      <c r="K29" s="224" t="s">
        <v>15831</v>
      </c>
      <c r="L29" s="224" t="s">
        <v>15831</v>
      </c>
      <c r="M29" s="224" t="s">
        <v>15831</v>
      </c>
      <c r="N29" s="224" t="s">
        <v>15831</v>
      </c>
      <c r="O29" s="224" t="s">
        <v>15833</v>
      </c>
      <c r="P29" s="185" t="s">
        <v>476</v>
      </c>
      <c r="Q29" s="225" t="s">
        <v>15831</v>
      </c>
      <c r="R29" s="182" t="str">
        <f ca="1">IF(ISERROR($V29),"",OFFSET('Smelter Look-up'!$C$4,$V29-4,0)&amp;"")</f>
        <v>TANIOBIS Co., Ltd.</v>
      </c>
      <c r="S29" s="181" t="str">
        <f t="shared" ca="1" si="2"/>
        <v>TH</v>
      </c>
      <c r="T29" s="181" t="str">
        <f ca="1">IF(B29="","",IF(ISERROR(MATCH($J29,SorP!$B$1:$B$6226,0)),"",INDIRECT("'SorP'!$A$"&amp;MATCH($S29&amp;$J29,SorP!C:C,0))))</f>
        <v>TH-21</v>
      </c>
      <c r="U29" s="201"/>
      <c r="V29" s="226">
        <f ca="1">IF(C29="",NA(),IF(OR(C29="Smelter not listed",C29="Smelter not yet identified"),MATCH($B29&amp;$D29,'Smelter Look-up'!$J:$J,0),MATCH($B29&amp;$C29,'Smelter Look-up'!$J:$J,0)))</f>
        <v>384</v>
      </c>
      <c r="X29" s="227">
        <f t="shared" ca="1" si="3"/>
        <v>0</v>
      </c>
      <c r="AB29" s="228" t="str">
        <f t="shared" ca="1" si="4"/>
        <v>TantalumTANIOBIS Co., Ltd.</v>
      </c>
    </row>
    <row r="30" spans="1:28" s="227" customFormat="1" ht="25.5">
      <c r="A30" s="181" t="s">
        <v>1381</v>
      </c>
      <c r="B30" s="182" t="str">
        <f ca="1">IF(LEN(A30)=0,"",INDEX('Smelter Look-up'!$A:$A,MATCH($A30,'Smelter Look-up'!$E:$E,0)))</f>
        <v>Tantalum</v>
      </c>
      <c r="C30" s="186" t="str">
        <f ca="1">IF(LEN(A30)=0,"",INDEX('Smelter Look-up'!$C:$C,MATCH($A30,'Smelter Look-up'!$E:$E,0)))</f>
        <v>TANIOBIS GmbH</v>
      </c>
      <c r="D30" s="230"/>
      <c r="E30" s="182" t="str">
        <f ca="1">IF(ISERROR($V30),"",OFFSET('Smelter Look-up'!$D$4,$V30-4,0)&amp;"")</f>
        <v>GERMANY</v>
      </c>
      <c r="F30" s="182" t="str">
        <f ca="1">IF(ISERROR($V30),"",OFFSET('Smelter Look-up'!$E$4,$V30-4,0))</f>
        <v>CID002545</v>
      </c>
      <c r="G30" s="182" t="str">
        <f ca="1">IF(C30=$X$4,IF(ISERROR($V30),"Enter smelter details","RMI"),IF(ISERROR($V30),"",OFFSET('Smelter Look-up'!$F$4,$V30-4,0)))</f>
        <v>RMI</v>
      </c>
      <c r="H30" s="183" t="s">
        <v>15831</v>
      </c>
      <c r="I30" s="184" t="str">
        <f ca="1">IF(ISERROR($V30),"",OFFSET('Smelter Look-up'!$H$4,$V30-4,0))</f>
        <v>Goslar</v>
      </c>
      <c r="J30" s="184" t="str">
        <f ca="1">IF(ISERROR($V30),"",OFFSET('Smelter Look-up'!$I$4,$V30-4,0))</f>
        <v>Niedersachsen</v>
      </c>
      <c r="K30" s="224" t="s">
        <v>15831</v>
      </c>
      <c r="L30" s="224" t="s">
        <v>15831</v>
      </c>
      <c r="M30" s="224" t="s">
        <v>15831</v>
      </c>
      <c r="N30" s="224" t="s">
        <v>15831</v>
      </c>
      <c r="O30" s="224" t="s">
        <v>15833</v>
      </c>
      <c r="P30" s="185" t="s">
        <v>476</v>
      </c>
      <c r="Q30" s="225" t="s">
        <v>15831</v>
      </c>
      <c r="R30" s="182" t="str">
        <f ca="1">IF(ISERROR($V30),"",OFFSET('Smelter Look-up'!$C$4,$V30-4,0)&amp;"")</f>
        <v>TANIOBIS GmbH</v>
      </c>
      <c r="S30" s="181" t="str">
        <f t="shared" ca="1" si="2"/>
        <v>DE</v>
      </c>
      <c r="T30" s="181" t="str">
        <f ca="1">IF(B30="","",IF(ISERROR(MATCH($J30,SorP!$B$1:$B$6226,0)),"",INDIRECT("'SorP'!$A$"&amp;MATCH($S30&amp;$J30,SorP!C:C,0))))</f>
        <v>DE-NI</v>
      </c>
      <c r="U30" s="201"/>
      <c r="V30" s="226">
        <f ca="1">IF(C30="",NA(),IF(OR(C30="Smelter not listed",C30="Smelter not yet identified"),MATCH($B30&amp;$D30,'Smelter Look-up'!$J:$J,0),MATCH($B30&amp;$C30,'Smelter Look-up'!$J:$J,0)))</f>
        <v>385</v>
      </c>
      <c r="X30" s="227">
        <f t="shared" ca="1" si="3"/>
        <v>0</v>
      </c>
      <c r="AB30" s="228" t="str">
        <f t="shared" ca="1" si="4"/>
        <v>TantalumTANIOBIS GmbH</v>
      </c>
    </row>
    <row r="31" spans="1:28" s="227" customFormat="1" ht="25.5">
      <c r="A31" s="181" t="s">
        <v>1385</v>
      </c>
      <c r="B31" s="182" t="str">
        <f ca="1">IF(LEN(A31)=0,"",INDEX('Smelter Look-up'!$A:$A,MATCH($A31,'Smelter Look-up'!$E:$E,0)))</f>
        <v>Tantalum</v>
      </c>
      <c r="C31" s="186" t="str">
        <f ca="1">IF(LEN(A31)=0,"",INDEX('Smelter Look-up'!$C:$C,MATCH($A31,'Smelter Look-up'!$E:$E,0)))</f>
        <v>TANIOBIS Japan Co., Ltd.</v>
      </c>
      <c r="D31" s="230"/>
      <c r="E31" s="182" t="str">
        <f ca="1">IF(ISERROR($V31),"",OFFSET('Smelter Look-up'!$D$4,$V31-4,0)&amp;"")</f>
        <v>JAPAN</v>
      </c>
      <c r="F31" s="182" t="str">
        <f ca="1">IF(ISERROR($V31),"",OFFSET('Smelter Look-up'!$E$4,$V31-4,0))</f>
        <v>CID002549</v>
      </c>
      <c r="G31" s="182" t="str">
        <f ca="1">IF(C31=$X$4,IF(ISERROR($V31),"Enter smelter details","RMI"),IF(ISERROR($V31),"",OFFSET('Smelter Look-up'!$F$4,$V31-4,0)))</f>
        <v>RMI</v>
      </c>
      <c r="H31" s="183" t="s">
        <v>15831</v>
      </c>
      <c r="I31" s="184" t="str">
        <f ca="1">IF(ISERROR($V31),"",OFFSET('Smelter Look-up'!$H$4,$V31-4,0))</f>
        <v>Hitachi Ohmiya-shi</v>
      </c>
      <c r="J31" s="184" t="str">
        <f ca="1">IF(ISERROR($V31),"",OFFSET('Smelter Look-up'!$I$4,$V31-4,0))</f>
        <v>Ibaraki</v>
      </c>
      <c r="K31" s="224" t="s">
        <v>15831</v>
      </c>
      <c r="L31" s="224" t="s">
        <v>15831</v>
      </c>
      <c r="M31" s="224" t="s">
        <v>15831</v>
      </c>
      <c r="N31" s="224" t="s">
        <v>15831</v>
      </c>
      <c r="O31" s="224" t="s">
        <v>15833</v>
      </c>
      <c r="P31" s="185" t="s">
        <v>476</v>
      </c>
      <c r="Q31" s="225" t="s">
        <v>15831</v>
      </c>
      <c r="R31" s="182" t="str">
        <f ca="1">IF(ISERROR($V31),"",OFFSET('Smelter Look-up'!$C$4,$V31-4,0)&amp;"")</f>
        <v>TANIOBIS Japan Co., Ltd.</v>
      </c>
      <c r="S31" s="181" t="str">
        <f t="shared" ca="1" si="2"/>
        <v>JP</v>
      </c>
      <c r="T31" s="181" t="str">
        <f ca="1">IF(B31="","",IF(ISERROR(MATCH($J31,SorP!$B$1:$B$6226,0)),"",INDIRECT("'SorP'!$A$"&amp;MATCH($S31&amp;$J31,SorP!C:C,0))))</f>
        <v>JP-08</v>
      </c>
      <c r="U31" s="201"/>
      <c r="V31" s="226">
        <f ca="1">IF(C31="",NA(),IF(OR(C31="Smelter not listed",C31="Smelter not yet identified"),MATCH($B31&amp;$D31,'Smelter Look-up'!$J:$J,0),MATCH($B31&amp;$C31,'Smelter Look-up'!$J:$J,0)))</f>
        <v>386</v>
      </c>
      <c r="X31" s="227">
        <f t="shared" ca="1" si="3"/>
        <v>0</v>
      </c>
      <c r="AB31" s="228" t="str">
        <f t="shared" ca="1" si="4"/>
        <v>TantalumTANIOBIS Japan Co., Ltd.</v>
      </c>
    </row>
    <row r="32" spans="1:28" s="227" customFormat="1" ht="25.5">
      <c r="A32" s="181" t="s">
        <v>1386</v>
      </c>
      <c r="B32" s="182" t="str">
        <f ca="1">IF(LEN(A32)=0,"",INDEX('Smelter Look-up'!$A:$A,MATCH($A32,'Smelter Look-up'!$E:$E,0)))</f>
        <v>Tantalum</v>
      </c>
      <c r="C32" s="186" t="str">
        <f ca="1">IF(LEN(A32)=0,"",INDEX('Smelter Look-up'!$C:$C,MATCH($A32,'Smelter Look-up'!$E:$E,0)))</f>
        <v>TANIOBIS Smelting GmbH &amp; Co. KG</v>
      </c>
      <c r="D32" s="230"/>
      <c r="E32" s="182" t="str">
        <f ca="1">IF(ISERROR($V32),"",OFFSET('Smelter Look-up'!$D$4,$V32-4,0)&amp;"")</f>
        <v>GERMANY</v>
      </c>
      <c r="F32" s="182" t="str">
        <f ca="1">IF(ISERROR($V32),"",OFFSET('Smelter Look-up'!$E$4,$V32-4,0))</f>
        <v>CID002550</v>
      </c>
      <c r="G32" s="182" t="str">
        <f ca="1">IF(C32=$X$4,IF(ISERROR($V32),"Enter smelter details","RMI"),IF(ISERROR($V32),"",OFFSET('Smelter Look-up'!$F$4,$V32-4,0)))</f>
        <v>RMI</v>
      </c>
      <c r="H32" s="183" t="s">
        <v>15831</v>
      </c>
      <c r="I32" s="184" t="str">
        <f ca="1">IF(ISERROR($V32),"",OFFSET('Smelter Look-up'!$H$4,$V32-4,0))</f>
        <v>Laufenburg</v>
      </c>
      <c r="J32" s="184" t="str">
        <f ca="1">IF(ISERROR($V32),"",OFFSET('Smelter Look-up'!$I$4,$V32-4,0))</f>
        <v>Baden-Württemberg</v>
      </c>
      <c r="K32" s="224" t="s">
        <v>15831</v>
      </c>
      <c r="L32" s="224" t="s">
        <v>15831</v>
      </c>
      <c r="M32" s="224" t="s">
        <v>15831</v>
      </c>
      <c r="N32" s="224" t="s">
        <v>15831</v>
      </c>
      <c r="O32" s="224" t="s">
        <v>15833</v>
      </c>
      <c r="P32" s="185" t="s">
        <v>476</v>
      </c>
      <c r="Q32" s="225" t="s">
        <v>15831</v>
      </c>
      <c r="R32" s="182" t="str">
        <f ca="1">IF(ISERROR($V32),"",OFFSET('Smelter Look-up'!$C$4,$V32-4,0)&amp;"")</f>
        <v>TANIOBIS Smelting GmbH &amp; Co. KG</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387</v>
      </c>
      <c r="X32" s="227">
        <f t="shared" ca="1" si="3"/>
        <v>0</v>
      </c>
      <c r="AB32" s="228" t="str">
        <f t="shared" ca="1" si="4"/>
        <v>TantalumTANIOBIS Smelting GmbH &amp; Co. KG</v>
      </c>
    </row>
    <row r="33" spans="1:28" s="227" customFormat="1" ht="25.5">
      <c r="A33" s="181" t="s">
        <v>742</v>
      </c>
      <c r="B33" s="182" t="str">
        <f ca="1">IF(LEN(A33)=0,"",INDEX('Smelter Look-up'!$A:$A,MATCH($A33,'Smelter Look-up'!$E:$E,0)))</f>
        <v>Tantalum</v>
      </c>
      <c r="C33" s="186" t="str">
        <f ca="1">IF(LEN(A33)=0,"",INDEX('Smelter Look-up'!$C:$C,MATCH($A33,'Smelter Look-up'!$E:$E,0)))</f>
        <v>Telex Metals</v>
      </c>
      <c r="D33" s="230"/>
      <c r="E33" s="182" t="str">
        <f ca="1">IF(ISERROR($V33),"",OFFSET('Smelter Look-up'!$D$4,$V33-4,0)&amp;"")</f>
        <v>UNITED STATES OF AMERICA</v>
      </c>
      <c r="F33" s="182" t="str">
        <f ca="1">IF(ISERROR($V33),"",OFFSET('Smelter Look-up'!$E$4,$V33-4,0))</f>
        <v>CID001891</v>
      </c>
      <c r="G33" s="182" t="str">
        <f ca="1">IF(C33=$X$4,IF(ISERROR($V33),"Enter smelter details","RMI"),IF(ISERROR($V33),"",OFFSET('Smelter Look-up'!$F$4,$V33-4,0)))</f>
        <v>RMI</v>
      </c>
      <c r="H33" s="183" t="s">
        <v>15831</v>
      </c>
      <c r="I33" s="184" t="str">
        <f ca="1">IF(ISERROR($V33),"",OFFSET('Smelter Look-up'!$H$4,$V33-4,0))</f>
        <v>Croydon</v>
      </c>
      <c r="J33" s="184" t="str">
        <f ca="1">IF(ISERROR($V33),"",OFFSET('Smelter Look-up'!$I$4,$V33-4,0))</f>
        <v>Pennsylvania</v>
      </c>
      <c r="K33" s="224" t="s">
        <v>15831</v>
      </c>
      <c r="L33" s="224" t="s">
        <v>15831</v>
      </c>
      <c r="M33" s="224" t="s">
        <v>15831</v>
      </c>
      <c r="N33" s="224" t="s">
        <v>15831</v>
      </c>
      <c r="O33" s="224" t="s">
        <v>15833</v>
      </c>
      <c r="P33" s="185" t="s">
        <v>476</v>
      </c>
      <c r="Q33" s="225" t="s">
        <v>15831</v>
      </c>
      <c r="R33" s="182" t="str">
        <f ca="1">IF(ISERROR($V33),"",OFFSET('Smelter Look-up'!$C$4,$V33-4,0)&amp;"")</f>
        <v>Telex Metals</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388</v>
      </c>
      <c r="X33" s="227">
        <f t="shared" ca="1" si="3"/>
        <v>0</v>
      </c>
      <c r="AB33" s="228" t="str">
        <f t="shared" ca="1" si="4"/>
        <v>TantalumTelex Metals</v>
      </c>
    </row>
    <row r="34" spans="1:28" s="227" customFormat="1" ht="25.5">
      <c r="A34" s="181" t="s">
        <v>743</v>
      </c>
      <c r="B34" s="182" t="str">
        <f ca="1">IF(LEN(A34)=0,"",INDEX('Smelter Look-up'!$A:$A,MATCH($A34,'Smelter Look-up'!$E:$E,0)))</f>
        <v>Tantalum</v>
      </c>
      <c r="C34" s="186" t="str">
        <f ca="1">IF(LEN(A34)=0,"",INDEX('Smelter Look-up'!$C:$C,MATCH($A34,'Smelter Look-up'!$E:$E,0)))</f>
        <v>Ulba Metallurgical Plant JSC</v>
      </c>
      <c r="D34" s="230"/>
      <c r="E34" s="182" t="str">
        <f ca="1">IF(ISERROR($V34),"",OFFSET('Smelter Look-up'!$D$4,$V34-4,0)&amp;"")</f>
        <v>KAZAKHSTAN</v>
      </c>
      <c r="F34" s="182" t="str">
        <f ca="1">IF(ISERROR($V34),"",OFFSET('Smelter Look-up'!$E$4,$V34-4,0))</f>
        <v>CID001969</v>
      </c>
      <c r="G34" s="182" t="str">
        <f ca="1">IF(C34=$X$4,IF(ISERROR($V34),"Enter smelter details","RMI"),IF(ISERROR($V34),"",OFFSET('Smelter Look-up'!$F$4,$V34-4,0)))</f>
        <v>RMI</v>
      </c>
      <c r="H34" s="183" t="s">
        <v>15831</v>
      </c>
      <c r="I34" s="184" t="str">
        <f ca="1">IF(ISERROR($V34),"",OFFSET('Smelter Look-up'!$H$4,$V34-4,0))</f>
        <v>Ust-Kamenogorsk</v>
      </c>
      <c r="J34" s="184" t="str">
        <f ca="1">IF(ISERROR($V34),"",OFFSET('Smelter Look-up'!$I$4,$V34-4,0))</f>
        <v>Qaraghandy oblysy</v>
      </c>
      <c r="K34" s="224" t="s">
        <v>15831</v>
      </c>
      <c r="L34" s="224" t="s">
        <v>15831</v>
      </c>
      <c r="M34" s="224" t="s">
        <v>15831</v>
      </c>
      <c r="N34" s="224" t="s">
        <v>15831</v>
      </c>
      <c r="O34" s="224" t="s">
        <v>15833</v>
      </c>
      <c r="P34" s="185" t="s">
        <v>476</v>
      </c>
      <c r="Q34" s="225" t="s">
        <v>15831</v>
      </c>
      <c r="R34" s="182" t="str">
        <f ca="1">IF(ISERROR($V34),"",OFFSET('Smelter Look-up'!$C$4,$V34-4,0)&amp;"")</f>
        <v>Ulba Metallurgical Plant JSC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390</v>
      </c>
      <c r="X34" s="227">
        <f t="shared" ca="1" si="3"/>
        <v>0</v>
      </c>
      <c r="AB34" s="228" t="str">
        <f t="shared" ca="1" si="4"/>
        <v>TantalumUlba Metallurgical Plant JSC</v>
      </c>
    </row>
    <row r="35" spans="1:28" s="227" customFormat="1" ht="25.5">
      <c r="A35" s="181" t="s">
        <v>730</v>
      </c>
      <c r="B35" s="182" t="str">
        <f ca="1">IF(LEN(A35)=0,"",INDEX('Smelter Look-up'!$A:$A,MATCH($A35,'Smelter Look-up'!$E:$E,0)))</f>
        <v>Tantalum</v>
      </c>
      <c r="C35" s="186" t="str">
        <f ca="1">IF(LEN(A35)=0,"",INDEX('Smelter Look-up'!$C:$C,MATCH($A35,'Smelter Look-up'!$E:$E,0)))</f>
        <v>XIMEI RESOURCES (GUANGDONG) LIMITED</v>
      </c>
      <c r="D35" s="230"/>
      <c r="E35" s="182" t="str">
        <f ca="1">IF(ISERROR($V35),"",OFFSET('Smelter Look-up'!$D$4,$V35-4,0)&amp;"")</f>
        <v>CHINA</v>
      </c>
      <c r="F35" s="182" t="str">
        <f ca="1">IF(ISERROR($V35),"",OFFSET('Smelter Look-up'!$E$4,$V35-4,0))</f>
        <v>CID000616</v>
      </c>
      <c r="G35" s="182" t="str">
        <f ca="1">IF(C35=$X$4,IF(ISERROR($V35),"Enter smelter details","RMI"),IF(ISERROR($V35),"",OFFSET('Smelter Look-up'!$F$4,$V35-4,0)))</f>
        <v>RMI</v>
      </c>
      <c r="H35" s="183" t="s">
        <v>15831</v>
      </c>
      <c r="I35" s="184" t="str">
        <f ca="1">IF(ISERROR($V35),"",OFFSET('Smelter Look-up'!$H$4,$V35-4,0))</f>
        <v>Yingde</v>
      </c>
      <c r="J35" s="184" t="str">
        <f ca="1">IF(ISERROR($V35),"",OFFSET('Smelter Look-up'!$I$4,$V35-4,0))</f>
        <v>Guangdong Sheng</v>
      </c>
      <c r="K35" s="224" t="s">
        <v>15831</v>
      </c>
      <c r="L35" s="224" t="s">
        <v>15831</v>
      </c>
      <c r="M35" s="224" t="s">
        <v>15831</v>
      </c>
      <c r="N35" s="224" t="s">
        <v>15831</v>
      </c>
      <c r="O35" s="224" t="s">
        <v>15833</v>
      </c>
      <c r="P35" s="185" t="s">
        <v>476</v>
      </c>
      <c r="Q35" s="225" t="s">
        <v>15831</v>
      </c>
      <c r="R35" s="182" t="str">
        <f ca="1">IF(ISERROR($V35),"",OFFSET('Smelter Look-up'!$C$4,$V35-4,0)&amp;"")</f>
        <v>XIMEI RESOURCES (GUANGDONG) LIMITED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391</v>
      </c>
      <c r="X35" s="227">
        <f t="shared" ca="1" si="3"/>
        <v>0</v>
      </c>
      <c r="AB35" s="228" t="str">
        <f t="shared" ca="1" si="4"/>
        <v>TantalumXIMEI RESOURCES (GUANGDONG) LIMITED</v>
      </c>
    </row>
    <row r="36" spans="1:28" s="227" customFormat="1" ht="20.25">
      <c r="A36" s="181" t="s">
        <v>739</v>
      </c>
      <c r="B36" s="182" t="str">
        <f ca="1">IF(LEN(A36)=0,"",INDEX('Smelter Look-up'!$A:$A,MATCH($A36,'Smelter Look-up'!$E:$E,0)))</f>
        <v>Tantalum</v>
      </c>
      <c r="C36" s="186" t="str">
        <f ca="1">IF(LEN(A36)=0,"",INDEX('Smelter Look-up'!$C:$C,MATCH($A36,'Smelter Look-up'!$E:$E,0)))</f>
        <v>Yanling Jincheng Tantalum &amp; Niobium Co., Ltd.</v>
      </c>
      <c r="D36" s="230"/>
      <c r="E36" s="182" t="str">
        <f ca="1">IF(ISERROR($V36),"",OFFSET('Smelter Look-up'!$D$4,$V36-4,0)&amp;"")</f>
        <v>CHINA</v>
      </c>
      <c r="F36" s="182" t="str">
        <f ca="1">IF(ISERROR($V36),"",OFFSET('Smelter Look-up'!$E$4,$V36-4,0))</f>
        <v>CID001522</v>
      </c>
      <c r="G36" s="182" t="str">
        <f ca="1">IF(C36=$X$4,IF(ISERROR($V36),"Enter smelter details","RMI"),IF(ISERROR($V36),"",OFFSET('Smelter Look-up'!$F$4,$V36-4,0)))</f>
        <v>RMI</v>
      </c>
      <c r="H36" s="183" t="s">
        <v>15831</v>
      </c>
      <c r="I36" s="184" t="str">
        <f ca="1">IF(ISERROR($V36),"",OFFSET('Smelter Look-up'!$H$4,$V36-4,0))</f>
        <v>Zhuzhou</v>
      </c>
      <c r="J36" s="184" t="str">
        <f ca="1">IF(ISERROR($V36),"",OFFSET('Smelter Look-up'!$I$4,$V36-4,0))</f>
        <v>Hunan Sheng</v>
      </c>
      <c r="K36" s="224" t="s">
        <v>15831</v>
      </c>
      <c r="L36" s="224" t="s">
        <v>15831</v>
      </c>
      <c r="M36" s="224" t="s">
        <v>15831</v>
      </c>
      <c r="N36" s="224" t="s">
        <v>15831</v>
      </c>
      <c r="O36" s="224" t="s">
        <v>477</v>
      </c>
      <c r="P36" s="185" t="s">
        <v>15831</v>
      </c>
      <c r="Q36" s="225" t="s">
        <v>15831</v>
      </c>
      <c r="R36" s="182" t="str">
        <f ca="1">IF(ISERROR($V36),"",OFFSET('Smelter Look-up'!$C$4,$V36-4,0)&amp;"")</f>
        <v>Yanling Jincheng Tantalum &amp; Niobium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393</v>
      </c>
      <c r="X36" s="227">
        <f t="shared" ca="1" si="3"/>
        <v>0</v>
      </c>
      <c r="AB36" s="228" t="str">
        <f t="shared" ca="1" si="4"/>
        <v>TantalumYanling Jincheng Tantalum &amp; Niobium Co., Ltd.</v>
      </c>
    </row>
    <row r="37" spans="1:28" s="227" customFormat="1" ht="25.5">
      <c r="A37" s="181" t="s">
        <v>744</v>
      </c>
      <c r="B37" s="182" t="str">
        <f ca="1">IF(LEN(A37)=0,"",INDEX('Smelter Look-up'!$A:$A,MATCH($A37,'Smelter Look-up'!$E:$E,0)))</f>
        <v>Tin</v>
      </c>
      <c r="C37" s="186" t="str">
        <f ca="1">IF(LEN(A37)=0,"",INDEX('Smelter Look-up'!$C:$C,MATCH($A37,'Smelter Look-up'!$E:$E,0)))</f>
        <v>Alpha Assembly Solutions Inc</v>
      </c>
      <c r="D37" s="230"/>
      <c r="E37" s="182" t="str">
        <f ca="1">IF(ISERROR($V37),"",OFFSET('Smelter Look-up'!$D$4,$V37-4,0)&amp;"")</f>
        <v>UNITED STATES OF AMERICA</v>
      </c>
      <c r="F37" s="182" t="str">
        <f ca="1">IF(ISERROR($V37),"",OFFSET('Smelter Look-up'!$E$4,$V37-4,0))</f>
        <v>CID000292</v>
      </c>
      <c r="G37" s="182" t="str">
        <f ca="1">IF(C37=$X$4,IF(ISERROR($V37),"Enter smelter details","RMI"),IF(ISERROR($V37),"",OFFSET('Smelter Look-up'!$F$4,$V37-4,0)))</f>
        <v>RMI</v>
      </c>
      <c r="H37" s="183" t="s">
        <v>15831</v>
      </c>
      <c r="I37" s="184" t="str">
        <f ca="1">IF(ISERROR($V37),"",OFFSET('Smelter Look-up'!$H$4,$V37-4,0))</f>
        <v>Altoona</v>
      </c>
      <c r="J37" s="184" t="str">
        <f ca="1">IF(ISERROR($V37),"",OFFSET('Smelter Look-up'!$I$4,$V37-4,0))</f>
        <v>Pennsylvania</v>
      </c>
      <c r="K37" s="224" t="s">
        <v>15831</v>
      </c>
      <c r="L37" s="224" t="s">
        <v>15831</v>
      </c>
      <c r="M37" s="224" t="s">
        <v>15831</v>
      </c>
      <c r="N37" s="224" t="s">
        <v>15831</v>
      </c>
      <c r="O37" s="224" t="s">
        <v>15833</v>
      </c>
      <c r="P37" s="185" t="s">
        <v>476</v>
      </c>
      <c r="Q37" s="225" t="s">
        <v>15831</v>
      </c>
      <c r="R37" s="182" t="str">
        <f ca="1">IF(ISERROR($V37),"",OFFSET('Smelter Look-up'!$C$4,$V37-4,0)&amp;"")</f>
        <v>Alpha Assembly Solutions Inc</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399</v>
      </c>
      <c r="X37" s="227">
        <f t="shared" ca="1" si="3"/>
        <v>0</v>
      </c>
      <c r="AB37" s="228" t="str">
        <f t="shared" ca="1" si="4"/>
        <v>TinAlpha Assembly Solutions Inc</v>
      </c>
    </row>
    <row r="38" spans="1:28" s="227" customFormat="1" ht="25.5">
      <c r="A38" s="181" t="s">
        <v>1772</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t="s">
        <v>15831</v>
      </c>
      <c r="I38" s="184" t="str">
        <f ca="1">IF(ISERROR($V38),"",OFFSET('Smelter Look-up'!$H$4,$V38-4,0))</f>
        <v>Beerse</v>
      </c>
      <c r="J38" s="184" t="str">
        <f ca="1">IF(ISERROR($V38),"",OFFSET('Smelter Look-up'!$I$4,$V38-4,0))</f>
        <v>Antwerpen</v>
      </c>
      <c r="K38" s="224" t="s">
        <v>15831</v>
      </c>
      <c r="L38" s="224" t="s">
        <v>15831</v>
      </c>
      <c r="M38" s="224" t="s">
        <v>15831</v>
      </c>
      <c r="N38" s="224" t="s">
        <v>15831</v>
      </c>
      <c r="O38" s="224" t="s">
        <v>15833</v>
      </c>
      <c r="P38" s="185" t="s">
        <v>476</v>
      </c>
      <c r="Q38" s="225" t="s">
        <v>15831</v>
      </c>
      <c r="R38" s="182" t="str">
        <f ca="1">IF(ISERROR($V38),"",OFFSET('Smelter Look-up'!$C$4,$V38-4,0)&amp;"")</f>
        <v>Aurubis Beerse</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404</v>
      </c>
      <c r="X38" s="227">
        <f t="shared" ref="X38:X68" ca="1" si="6">IF(AND(C38="Smelter not listed",OR(LEN(D38)=0,LEN(E38)=0)),1,0)</f>
        <v>0</v>
      </c>
      <c r="AB38" s="228" t="str">
        <f t="shared" ref="AB38:AB68" ca="1" si="7">B38&amp;C38</f>
        <v>TinAurubis Beerse</v>
      </c>
    </row>
    <row r="39" spans="1:28" s="227" customFormat="1" ht="25.5">
      <c r="A39" s="181" t="s">
        <v>1774</v>
      </c>
      <c r="B39" s="182" t="str">
        <f ca="1">IF(LEN(A39)=0,"",INDEX('Smelter Look-up'!$A:$A,MATCH($A39,'Smelter Look-up'!$E:$E,0)))</f>
        <v>Tin</v>
      </c>
      <c r="C39" s="186" t="str">
        <f ca="1">IF(LEN(A39)=0,"",INDEX('Smelter Look-up'!$C:$C,MATCH($A39,'Smelter Look-up'!$E:$E,0)))</f>
        <v>Aurubis Berango</v>
      </c>
      <c r="D39" s="230"/>
      <c r="E39" s="182" t="str">
        <f ca="1">IF(ISERROR($V39),"",OFFSET('Smelter Look-up'!$D$4,$V39-4,0)&amp;"")</f>
        <v>SPAIN</v>
      </c>
      <c r="F39" s="182" t="str">
        <f ca="1">IF(ISERROR($V39),"",OFFSET('Smelter Look-up'!$E$4,$V39-4,0))</f>
        <v>CID002774</v>
      </c>
      <c r="G39" s="182" t="str">
        <f ca="1">IF(C39=$X$4,IF(ISERROR($V39),"Enter smelter details","RMI"),IF(ISERROR($V39),"",OFFSET('Smelter Look-up'!$F$4,$V39-4,0)))</f>
        <v>RMI</v>
      </c>
      <c r="H39" s="183" t="s">
        <v>15831</v>
      </c>
      <c r="I39" s="184" t="str">
        <f ca="1">IF(ISERROR($V39),"",OFFSET('Smelter Look-up'!$H$4,$V39-4,0))</f>
        <v>Berango</v>
      </c>
      <c r="J39" s="184" t="str">
        <f ca="1">IF(ISERROR($V39),"",OFFSET('Smelter Look-up'!$I$4,$V39-4,0))</f>
        <v>Bizkaia</v>
      </c>
      <c r="K39" s="224" t="s">
        <v>15831</v>
      </c>
      <c r="L39" s="224" t="s">
        <v>15831</v>
      </c>
      <c r="M39" s="224" t="s">
        <v>15831</v>
      </c>
      <c r="N39" s="224" t="s">
        <v>15831</v>
      </c>
      <c r="O39" s="224" t="s">
        <v>15834</v>
      </c>
      <c r="P39" s="185" t="s">
        <v>476</v>
      </c>
      <c r="Q39" s="225" t="s">
        <v>15831</v>
      </c>
      <c r="R39" s="182" t="str">
        <f ca="1">IF(ISERROR($V39),"",OFFSET('Smelter Look-up'!$C$4,$V39-4,0)&amp;"")</f>
        <v>Aurubis Berango</v>
      </c>
      <c r="S39" s="181" t="str">
        <f t="shared" ca="1" si="5"/>
        <v>ES</v>
      </c>
      <c r="T39" s="181" t="str">
        <f ca="1">IF(B39="","",IF(ISERROR(MATCH($J39,SorP!$B$1:$B$6226,0)),"",INDIRECT("'SorP'!$A$"&amp;MATCH($S39&amp;$J39,SorP!C:C,0))))</f>
        <v>ES-BI</v>
      </c>
      <c r="U39" s="201"/>
      <c r="V39" s="226">
        <f ca="1">IF(C39="",NA(),IF(OR(C39="Smelter not listed",C39="Smelter not yet identified"),MATCH($B39&amp;$D39,'Smelter Look-up'!$J:$J,0),MATCH($B39&amp;$C39,'Smelter Look-up'!$J:$J,0)))</f>
        <v>405</v>
      </c>
      <c r="X39" s="227">
        <f t="shared" ca="1" si="6"/>
        <v>0</v>
      </c>
      <c r="AB39" s="228" t="str">
        <f t="shared" ca="1" si="7"/>
        <v>TinAurubis Berango</v>
      </c>
    </row>
    <row r="40" spans="1:28" s="227" customFormat="1" ht="25.5">
      <c r="A40" s="181" t="s">
        <v>2230</v>
      </c>
      <c r="B40" s="182" t="str">
        <f ca="1">IF(LEN(A40)=0,"",INDEX('Smelter Look-up'!$A:$A,MATCH($A40,'Smelter Look-up'!$E:$E,0)))</f>
        <v>Tin</v>
      </c>
      <c r="C40" s="186" t="str">
        <f ca="1">IF(LEN(A40)=0,"",INDEX('Smelter Look-up'!$C:$C,MATCH($A40,'Smelter Look-up'!$E:$E,0)))</f>
        <v>Chenzhou Yunxiang Mining and Metallurgy Co., Ltd.</v>
      </c>
      <c r="D40" s="230"/>
      <c r="E40" s="182" t="str">
        <f ca="1">IF(ISERROR($V40),"",OFFSET('Smelter Look-up'!$D$4,$V40-4,0)&amp;"")</f>
        <v>CHINA</v>
      </c>
      <c r="F40" s="182" t="str">
        <f ca="1">IF(ISERROR($V40),"",OFFSET('Smelter Look-up'!$E$4,$V40-4,0))</f>
        <v>CID000228</v>
      </c>
      <c r="G40" s="182" t="str">
        <f ca="1">IF(C40=$X$4,IF(ISERROR($V40),"Enter smelter details","RMI"),IF(ISERROR($V40),"",OFFSET('Smelter Look-up'!$F$4,$V40-4,0)))</f>
        <v>RMI</v>
      </c>
      <c r="H40" s="183" t="s">
        <v>15831</v>
      </c>
      <c r="I40" s="184" t="str">
        <f ca="1">IF(ISERROR($V40),"",OFFSET('Smelter Look-up'!$H$4,$V40-4,0))</f>
        <v>Chenzhou</v>
      </c>
      <c r="J40" s="184" t="str">
        <f ca="1">IF(ISERROR($V40),"",OFFSET('Smelter Look-up'!$I$4,$V40-4,0))</f>
        <v>Hunan Sheng</v>
      </c>
      <c r="K40" s="224" t="s">
        <v>15831</v>
      </c>
      <c r="L40" s="224" t="s">
        <v>15831</v>
      </c>
      <c r="M40" s="224" t="s">
        <v>15831</v>
      </c>
      <c r="N40" s="224" t="s">
        <v>15831</v>
      </c>
      <c r="O40" s="224" t="s">
        <v>477</v>
      </c>
      <c r="P40" s="185" t="s">
        <v>15831</v>
      </c>
      <c r="Q40" s="225" t="s">
        <v>15831</v>
      </c>
      <c r="R40" s="182" t="str">
        <f ca="1">IF(ISERROR($V40),"",OFFSET('Smelter Look-up'!$C$4,$V40-4,0)&amp;"")</f>
        <v>Chenzhou Yunxiang Mining and Metallurgy Co., Ltd.</v>
      </c>
      <c r="S40" s="181" t="str">
        <f t="shared" ca="1" si="5"/>
        <v>CN</v>
      </c>
      <c r="T40" s="181" t="str">
        <f ca="1">IF(B40="","",IF(ISERROR(MATCH($J40,SorP!$B$1:$B$6226,0)),"",INDIRECT("'SorP'!$A$"&amp;MATCH($S40&amp;$J40,SorP!C:C,0))))</f>
        <v>CN-HN</v>
      </c>
      <c r="U40" s="201"/>
      <c r="V40" s="226">
        <f ca="1">IF(C40="",NA(),IF(OR(C40="Smelter not listed",C40="Smelter not yet identified"),MATCH($B40&amp;$D40,'Smelter Look-up'!$J:$J,0),MATCH($B40&amp;$C40,'Smelter Look-up'!$J:$J,0)))</f>
        <v>408</v>
      </c>
      <c r="X40" s="227">
        <f t="shared" ca="1" si="6"/>
        <v>0</v>
      </c>
      <c r="AB40" s="228" t="str">
        <f t="shared" ca="1" si="7"/>
        <v>TinChenzhou Yunxiang Mining and Metallurgy Co., Ltd.</v>
      </c>
    </row>
    <row r="41" spans="1:28" s="227" customFormat="1" ht="25.5">
      <c r="A41" s="181" t="s">
        <v>12877</v>
      </c>
      <c r="B41" s="182" t="str">
        <f ca="1">IF(LEN(A41)=0,"",INDEX('Smelter Look-up'!$A:$A,MATCH($A41,'Smelter Look-up'!$E:$E,0)))</f>
        <v>Tin</v>
      </c>
      <c r="C41" s="186" t="str">
        <f ca="1">IF(LEN(A41)=0,"",INDEX('Smelter Look-up'!$C:$C,MATCH($A41,'Smelter Look-up'!$E:$E,0)))</f>
        <v>Chifeng Dajingzi Tin Industry Co., Ltd.</v>
      </c>
      <c r="D41" s="230"/>
      <c r="E41" s="182" t="str">
        <f ca="1">IF(ISERROR($V41),"",OFFSET('Smelter Look-up'!$D$4,$V41-4,0)&amp;"")</f>
        <v>CHINA</v>
      </c>
      <c r="F41" s="182" t="str">
        <f ca="1">IF(ISERROR($V41),"",OFFSET('Smelter Look-up'!$E$4,$V41-4,0))</f>
        <v>CID003190</v>
      </c>
      <c r="G41" s="182" t="str">
        <f ca="1">IF(C41=$X$4,IF(ISERROR($V41),"Enter smelter details","RMI"),IF(ISERROR($V41),"",OFFSET('Smelter Look-up'!$F$4,$V41-4,0)))</f>
        <v>RMI</v>
      </c>
      <c r="H41" s="183" t="s">
        <v>15831</v>
      </c>
      <c r="I41" s="184" t="str">
        <f ca="1">IF(ISERROR($V41),"",OFFSET('Smelter Look-up'!$H$4,$V41-4,0))</f>
        <v>Chifeng</v>
      </c>
      <c r="J41" s="184" t="str">
        <f ca="1">IF(ISERROR($V41),"",OFFSET('Smelter Look-up'!$I$4,$V41-4,0))</f>
        <v>Nei Mongol Zizhiqu</v>
      </c>
      <c r="K41" s="224" t="s">
        <v>15831</v>
      </c>
      <c r="L41" s="224" t="s">
        <v>15831</v>
      </c>
      <c r="M41" s="224" t="s">
        <v>15831</v>
      </c>
      <c r="N41" s="224" t="s">
        <v>15831</v>
      </c>
      <c r="O41" s="224" t="s">
        <v>15834</v>
      </c>
      <c r="P41" s="185" t="s">
        <v>476</v>
      </c>
      <c r="Q41" s="225" t="s">
        <v>15831</v>
      </c>
      <c r="R41" s="182" t="str">
        <f ca="1">IF(ISERROR($V41),"",OFFSET('Smelter Look-up'!$C$4,$V41-4,0)&amp;"")</f>
        <v>Chifeng Dajingzi Tin Industry Co., Ltd.</v>
      </c>
      <c r="S41" s="181" t="str">
        <f t="shared" ca="1" si="5"/>
        <v>CN</v>
      </c>
      <c r="T41" s="181" t="str">
        <f ca="1">IF(B41="","",IF(ISERROR(MATCH($J41,SorP!$B$1:$B$6226,0)),"",INDIRECT("'SorP'!$A$"&amp;MATCH($S41&amp;$J41,SorP!C:C,0))))</f>
        <v>CN-NM</v>
      </c>
      <c r="U41" s="201"/>
      <c r="V41" s="226">
        <f ca="1">IF(C41="",NA(),IF(OR(C41="Smelter not listed",C41="Smelter not yet identified"),MATCH($B41&amp;$D41,'Smelter Look-up'!$J:$J,0),MATCH($B41&amp;$C41,'Smelter Look-up'!$J:$J,0)))</f>
        <v>409</v>
      </c>
      <c r="X41" s="227">
        <f t="shared" ca="1" si="6"/>
        <v>0</v>
      </c>
      <c r="AB41" s="228" t="str">
        <f t="shared" ca="1" si="7"/>
        <v>TinChifeng Dajingzi Tin Industry Co., Ltd.</v>
      </c>
    </row>
    <row r="42" spans="1:28" s="227" customFormat="1" ht="25.5">
      <c r="A42" s="181" t="s">
        <v>751</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t="s">
        <v>15831</v>
      </c>
      <c r="I42" s="184" t="str">
        <f ca="1">IF(ISERROR($V42),"",OFFSET('Smelter Look-up'!$H$4,$V42-4,0))</f>
        <v>Laibin</v>
      </c>
      <c r="J42" s="184" t="str">
        <f ca="1">IF(ISERROR($V42),"",OFFSET('Smelter Look-up'!$I$4,$V42-4,0))</f>
        <v>Guangxi Zhuangzu Zizhiqu</v>
      </c>
      <c r="K42" s="224" t="s">
        <v>15831</v>
      </c>
      <c r="L42" s="224" t="s">
        <v>15831</v>
      </c>
      <c r="M42" s="224" t="s">
        <v>15831</v>
      </c>
      <c r="N42" s="224" t="s">
        <v>15831</v>
      </c>
      <c r="O42" s="224" t="s">
        <v>477</v>
      </c>
      <c r="P42" s="185" t="s">
        <v>15831</v>
      </c>
      <c r="Q42" s="225" t="s">
        <v>15831</v>
      </c>
      <c r="R42" s="182" t="str">
        <f ca="1">IF(ISERROR($V42),"",OFFSET('Smelter Look-up'!$C$4,$V42-4,0)&amp;"")</f>
        <v>China Tin Group Co., Ltd.</v>
      </c>
      <c r="S42" s="181" t="str">
        <f t="shared" ca="1" si="5"/>
        <v>CN</v>
      </c>
      <c r="T42" s="181" t="str">
        <f ca="1">IF(B42="","",IF(ISERROR(MATCH($J42,SorP!$B$1:$B$6226,0)),"",INDIRECT("'SorP'!$A$"&amp;MATCH($S42&amp;$J42,SorP!C:C,0))))</f>
        <v>CN-GX</v>
      </c>
      <c r="U42" s="201"/>
      <c r="V42" s="226">
        <f ca="1">IF(C42="",NA(),IF(OR(C42="Smelter not listed",C42="Smelter not yet identified"),MATCH($B42&amp;$D42,'Smelter Look-up'!$J:$J,0),MATCH($B42&amp;$C42,'Smelter Look-up'!$J:$J,0)))</f>
        <v>411</v>
      </c>
      <c r="X42" s="227">
        <f t="shared" ca="1" si="6"/>
        <v>0</v>
      </c>
      <c r="AB42" s="228" t="str">
        <f t="shared" ca="1" si="7"/>
        <v>TinChina Tin Group Co., Ltd.</v>
      </c>
    </row>
    <row r="43" spans="1:28" s="227" customFormat="1" ht="25.5">
      <c r="A43" s="181" t="s">
        <v>14955</v>
      </c>
      <c r="B43" s="182" t="str">
        <f ca="1">IF(LEN(A43)=0,"",INDEX('Smelter Look-up'!$A:$A,MATCH($A43,'Smelter Look-up'!$E:$E,0)))</f>
        <v>Tin</v>
      </c>
      <c r="C43" s="186" t="str">
        <f ca="1">IF(LEN(A43)=0,"",INDEX('Smelter Look-up'!$C:$C,MATCH($A43,'Smelter Look-up'!$E:$E,0)))</f>
        <v>CRM Fundicao De Metais E Comercio De Equipamentos Eletronicos Do Brasil Ltda</v>
      </c>
      <c r="D43" s="230"/>
      <c r="E43" s="182" t="str">
        <f ca="1">IF(ISERROR($V43),"",OFFSET('Smelter Look-up'!$D$4,$V43-4,0)&amp;"")</f>
        <v>BRAZIL</v>
      </c>
      <c r="F43" s="182" t="str">
        <f ca="1">IF(ISERROR($V43),"",OFFSET('Smelter Look-up'!$E$4,$V43-4,0))</f>
        <v>CID003486</v>
      </c>
      <c r="G43" s="182" t="str">
        <f ca="1">IF(C43=$X$4,IF(ISERROR($V43),"Enter smelter details","RMI"),IF(ISERROR($V43),"",OFFSET('Smelter Look-up'!$F$4,$V43-4,0)))</f>
        <v>RMI</v>
      </c>
      <c r="H43" s="183" t="s">
        <v>15831</v>
      </c>
      <c r="I43" s="184" t="str">
        <f ca="1">IF(ISERROR($V43),"",OFFSET('Smelter Look-up'!$H$4,$V43-4,0))</f>
        <v>São José</v>
      </c>
      <c r="J43" s="184" t="str">
        <f ca="1">IF(ISERROR($V43),"",OFFSET('Smelter Look-up'!$I$4,$V43-4,0))</f>
        <v>Santa Catarina</v>
      </c>
      <c r="K43" s="224" t="s">
        <v>15831</v>
      </c>
      <c r="L43" s="224" t="s">
        <v>15831</v>
      </c>
      <c r="M43" s="224" t="s">
        <v>15831</v>
      </c>
      <c r="N43" s="224" t="s">
        <v>15831</v>
      </c>
      <c r="O43" s="224" t="s">
        <v>15835</v>
      </c>
      <c r="P43" s="185" t="s">
        <v>475</v>
      </c>
      <c r="Q43" s="225" t="s">
        <v>15831</v>
      </c>
      <c r="R43" s="182" t="str">
        <f ca="1">IF(ISERROR($V43),"",OFFSET('Smelter Look-up'!$C$4,$V43-4,0)&amp;"")</f>
        <v>CRM Fundicao De Metais E Comercio De Equipamentos Eletronicos Do Brasil Ltda</v>
      </c>
      <c r="S43" s="181" t="str">
        <f t="shared" ca="1" si="5"/>
        <v>BR</v>
      </c>
      <c r="T43" s="181" t="str">
        <f ca="1">IF(B43="","",IF(ISERROR(MATCH($J43,SorP!$B$1:$B$6226,0)),"",INDIRECT("'SorP'!$A$"&amp;MATCH($S43&amp;$J43,SorP!C:C,0))))</f>
        <v>BR-SC</v>
      </c>
      <c r="U43" s="201"/>
      <c r="V43" s="226">
        <f ca="1">IF(C43="",NA(),IF(OR(C43="Smelter not listed",C43="Smelter not yet identified"),MATCH($B43&amp;$D43,'Smelter Look-up'!$J:$J,0),MATCH($B43&amp;$C43,'Smelter Look-up'!$J:$J,0)))</f>
        <v>417</v>
      </c>
      <c r="X43" s="227">
        <f t="shared" ca="1" si="6"/>
        <v>0</v>
      </c>
      <c r="AB43" s="228" t="str">
        <f t="shared" ca="1" si="7"/>
        <v>TinCRM Fundicao De Metais E Comercio De Equipamentos Eletronicos Do Brasil Ltda</v>
      </c>
    </row>
    <row r="44" spans="1:28" s="227" customFormat="1" ht="20.25">
      <c r="A44" s="181" t="s">
        <v>14958</v>
      </c>
      <c r="B44" s="182" t="str">
        <f ca="1">IF(LEN(A44)=0,"",INDEX('Smelter Look-up'!$A:$A,MATCH($A44,'Smelter Look-up'!$E:$E,0)))</f>
        <v>Tin</v>
      </c>
      <c r="C44" s="186" t="str">
        <f ca="1">IF(LEN(A44)=0,"",INDEX('Smelter Look-up'!$C:$C,MATCH($A44,'Smelter Look-up'!$E:$E,0)))</f>
        <v>CRM Synergies</v>
      </c>
      <c r="D44" s="230"/>
      <c r="E44" s="182" t="str">
        <f ca="1">IF(ISERROR($V44),"",OFFSET('Smelter Look-up'!$D$4,$V44-4,0)&amp;"")</f>
        <v>SPAIN</v>
      </c>
      <c r="F44" s="182" t="str">
        <f ca="1">IF(ISERROR($V44),"",OFFSET('Smelter Look-up'!$E$4,$V44-4,0))</f>
        <v>CID003524</v>
      </c>
      <c r="G44" s="182" t="str">
        <f ca="1">IF(C44=$X$4,IF(ISERROR($V44),"Enter smelter details","RMI"),IF(ISERROR($V44),"",OFFSET('Smelter Look-up'!$F$4,$V44-4,0)))</f>
        <v>RMI</v>
      </c>
      <c r="H44" s="183" t="s">
        <v>15831</v>
      </c>
      <c r="I44" s="184" t="str">
        <f ca="1">IF(ISERROR($V44),"",OFFSET('Smelter Look-up'!$H$4,$V44-4,0))</f>
        <v>Las Ventas de Retamosa</v>
      </c>
      <c r="J44" s="184" t="str">
        <f ca="1">IF(ISERROR($V44),"",OFFSET('Smelter Look-up'!$I$4,$V44-4,0))</f>
        <v>Toledo</v>
      </c>
      <c r="K44" s="224" t="s">
        <v>15831</v>
      </c>
      <c r="L44" s="224" t="s">
        <v>15831</v>
      </c>
      <c r="M44" s="224" t="s">
        <v>15831</v>
      </c>
      <c r="N44" s="224" t="s">
        <v>15831</v>
      </c>
      <c r="O44" s="224" t="s">
        <v>15835</v>
      </c>
      <c r="P44" s="185" t="s">
        <v>475</v>
      </c>
      <c r="Q44" s="225" t="s">
        <v>15831</v>
      </c>
      <c r="R44" s="182" t="str">
        <f ca="1">IF(ISERROR($V44),"",OFFSET('Smelter Look-up'!$C$4,$V44-4,0)&amp;"")</f>
        <v>CRM Synergies</v>
      </c>
      <c r="S44" s="181" t="str">
        <f t="shared" ca="1" si="5"/>
        <v>ES</v>
      </c>
      <c r="T44" s="181" t="str">
        <f ca="1">IF(B44="","",IF(ISERROR(MATCH($J44,SorP!$B$1:$B$6226,0)),"",INDIRECT("'SorP'!$A$"&amp;MATCH($S44&amp;$J44,SorP!C:C,0))))</f>
        <v>ES-TO</v>
      </c>
      <c r="U44" s="201"/>
      <c r="V44" s="226">
        <f ca="1">IF(C44="",NA(),IF(OR(C44="Smelter not listed",C44="Smelter not yet identified"),MATCH($B44&amp;$D44,'Smelter Look-up'!$J:$J,0),MATCH($B44&amp;$C44,'Smelter Look-up'!$J:$J,0)))</f>
        <v>419</v>
      </c>
      <c r="X44" s="227">
        <f t="shared" ca="1" si="6"/>
        <v>0</v>
      </c>
      <c r="AB44" s="228" t="str">
        <f t="shared" ca="1" si="7"/>
        <v>TinCRM Synergies</v>
      </c>
    </row>
    <row r="45" spans="1:28" s="227" customFormat="1" ht="25.5">
      <c r="A45" s="181"/>
      <c r="B45" s="182" t="s">
        <v>1099</v>
      </c>
      <c r="C45" s="186" t="s">
        <v>1805</v>
      </c>
      <c r="D45" s="230" t="s">
        <v>15836</v>
      </c>
      <c r="E45" s="182" t="s">
        <v>1074</v>
      </c>
      <c r="F45" s="182" t="s">
        <v>15837</v>
      </c>
      <c r="G45" s="182" t="s">
        <v>13177</v>
      </c>
      <c r="H45" s="183" t="s">
        <v>15831</v>
      </c>
      <c r="I45" s="184" t="s">
        <v>15831</v>
      </c>
      <c r="J45" s="184" t="s">
        <v>15831</v>
      </c>
      <c r="K45" s="224" t="s">
        <v>15831</v>
      </c>
      <c r="L45" s="224" t="s">
        <v>15831</v>
      </c>
      <c r="M45" s="224" t="s">
        <v>15831</v>
      </c>
      <c r="N45" s="224" t="s">
        <v>15831</v>
      </c>
      <c r="O45" s="224" t="s">
        <v>15834</v>
      </c>
      <c r="P45" s="185" t="s">
        <v>476</v>
      </c>
      <c r="Q45" s="225" t="s">
        <v>15831</v>
      </c>
      <c r="R45" s="182" t="str">
        <f ca="1">IF(ISERROR($V45),"",OFFSET('Smelter Look-up'!$C$4,$V45-4,0)&amp;"")</f>
        <v/>
      </c>
      <c r="S45" s="181" t="str">
        <f t="shared" ca="1" si="5"/>
        <v>ID</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TinSmelter not listed</v>
      </c>
    </row>
    <row r="46" spans="1:28" s="227" customFormat="1" ht="20.25">
      <c r="A46" s="181" t="s">
        <v>1374</v>
      </c>
      <c r="B46" s="182" t="str">
        <f ca="1">IF(LEN(A46)=0,"",INDEX('Smelter Look-up'!$A:$A,MATCH($A46,'Smelter Look-up'!$E:$E,0)))</f>
        <v>Tin</v>
      </c>
      <c r="C46" s="186" t="str">
        <f ca="1">IF(LEN(A46)=0,"",INDEX('Smelter Look-up'!$C:$C,MATCH($A46,'Smelter Look-up'!$E:$E,0)))</f>
        <v>Dowa</v>
      </c>
      <c r="D46" s="230"/>
      <c r="E46" s="182" t="str">
        <f ca="1">IF(ISERROR($V46),"",OFFSET('Smelter Look-up'!$D$4,$V46-4,0)&amp;"")</f>
        <v>JAPAN</v>
      </c>
      <c r="F46" s="182" t="str">
        <f ca="1">IF(ISERROR($V46),"",OFFSET('Smelter Look-up'!$E$4,$V46-4,0))</f>
        <v>CID000402</v>
      </c>
      <c r="G46" s="182" t="str">
        <f ca="1">IF(C46=$X$4,IF(ISERROR($V46),"Enter smelter details","RMI"),IF(ISERROR($V46),"",OFFSET('Smelter Look-up'!$F$4,$V46-4,0)))</f>
        <v>RMI</v>
      </c>
      <c r="H46" s="183" t="s">
        <v>15831</v>
      </c>
      <c r="I46" s="184" t="str">
        <f ca="1">IF(ISERROR($V46),"",OFFSET('Smelter Look-up'!$H$4,$V46-4,0))</f>
        <v>Kosaka</v>
      </c>
      <c r="J46" s="184" t="str">
        <f ca="1">IF(ISERROR($V46),"",OFFSET('Smelter Look-up'!$I$4,$V46-4,0))</f>
        <v>Akita</v>
      </c>
      <c r="K46" s="224" t="s">
        <v>15831</v>
      </c>
      <c r="L46" s="224" t="s">
        <v>15831</v>
      </c>
      <c r="M46" s="224" t="s">
        <v>15831</v>
      </c>
      <c r="N46" s="224" t="s">
        <v>15831</v>
      </c>
      <c r="O46" s="224" t="s">
        <v>15835</v>
      </c>
      <c r="P46" s="185" t="s">
        <v>475</v>
      </c>
      <c r="Q46" s="225" t="s">
        <v>15831</v>
      </c>
      <c r="R46" s="182" t="str">
        <f ca="1">IF(ISERROR($V46),"",OFFSET('Smelter Look-up'!$C$4,$V46-4,0)&amp;"")</f>
        <v>Dowa</v>
      </c>
      <c r="S46" s="181" t="str">
        <f t="shared" ca="1" si="5"/>
        <v>JP</v>
      </c>
      <c r="T46" s="181" t="str">
        <f ca="1">IF(B46="","",IF(ISERROR(MATCH($J46,SorP!$B$1:$B$6226,0)),"",INDIRECT("'SorP'!$A$"&amp;MATCH($S46&amp;$J46,SorP!C:C,0))))</f>
        <v>JP-05</v>
      </c>
      <c r="U46" s="201"/>
      <c r="V46" s="226">
        <f ca="1">IF(C46="",NA(),IF(OR(C46="Smelter not listed",C46="Smelter not yet identified"),MATCH($B46&amp;$D46,'Smelter Look-up'!$J:$J,0),MATCH($B46&amp;$C46,'Smelter Look-up'!$J:$J,0)))</f>
        <v>425</v>
      </c>
      <c r="X46" s="227">
        <f t="shared" ca="1" si="6"/>
        <v>0</v>
      </c>
      <c r="AB46" s="228" t="str">
        <f t="shared" ca="1" si="7"/>
        <v>TinDowa</v>
      </c>
    </row>
    <row r="47" spans="1:28" s="227" customFormat="1" ht="38.25">
      <c r="A47" s="181" t="s">
        <v>745</v>
      </c>
      <c r="B47" s="182" t="str">
        <f ca="1">IF(LEN(A47)=0,"",INDEX('Smelter Look-up'!$A:$A,MATCH($A47,'Smelter Look-up'!$E:$E,0)))</f>
        <v>Tin</v>
      </c>
      <c r="C47" s="186" t="str">
        <f ca="1">IF(LEN(A47)=0,"",INDEX('Smelter Look-up'!$C:$C,MATCH($A47,'Smelter Look-up'!$E:$E,0)))</f>
        <v>EM Vinto</v>
      </c>
      <c r="D47" s="230"/>
      <c r="E47" s="182" t="str">
        <f ca="1">IF(ISERROR($V47),"",OFFSET('Smelter Look-up'!$D$4,$V47-4,0)&amp;"")</f>
        <v>BOLIVIA (PLURINATIONAL STATE OF)</v>
      </c>
      <c r="F47" s="182" t="str">
        <f ca="1">IF(ISERROR($V47),"",OFFSET('Smelter Look-up'!$E$4,$V47-4,0))</f>
        <v>CID000438</v>
      </c>
      <c r="G47" s="182" t="str">
        <f ca="1">IF(C47=$X$4,IF(ISERROR($V47),"Enter smelter details","RMI"),IF(ISERROR($V47),"",OFFSET('Smelter Look-up'!$F$4,$V47-4,0)))</f>
        <v>RMI</v>
      </c>
      <c r="H47" s="183" t="s">
        <v>15831</v>
      </c>
      <c r="I47" s="184" t="str">
        <f ca="1">IF(ISERROR($V47),"",OFFSET('Smelter Look-up'!$H$4,$V47-4,0))</f>
        <v>Oruro</v>
      </c>
      <c r="J47" s="184" t="str">
        <f ca="1">IF(ISERROR($V47),"",OFFSET('Smelter Look-up'!$I$4,$V47-4,0))</f>
        <v>Oruro</v>
      </c>
      <c r="K47" s="224" t="s">
        <v>15831</v>
      </c>
      <c r="L47" s="224" t="s">
        <v>15831</v>
      </c>
      <c r="M47" s="224" t="s">
        <v>15831</v>
      </c>
      <c r="N47" s="224" t="s">
        <v>15831</v>
      </c>
      <c r="O47" s="224" t="s">
        <v>15834</v>
      </c>
      <c r="P47" s="185" t="s">
        <v>476</v>
      </c>
      <c r="Q47" s="225" t="s">
        <v>15831</v>
      </c>
      <c r="R47" s="182" t="str">
        <f ca="1">IF(ISERROR($V47),"",OFFSET('Smelter Look-up'!$C$4,$V47-4,0)&amp;"")</f>
        <v>EM Vinto</v>
      </c>
      <c r="S47" s="181" t="str">
        <f t="shared" ca="1" si="5"/>
        <v>BO</v>
      </c>
      <c r="T47" s="181" t="str">
        <f ca="1">IF(B47="","",IF(ISERROR(MATCH($J47,SorP!$B$1:$B$6226,0)),"",INDIRECT("'SorP'!$A$"&amp;MATCH($S47&amp;$J47,SorP!C:C,0))))</f>
        <v>BO-O</v>
      </c>
      <c r="U47" s="201"/>
      <c r="V47" s="226">
        <f ca="1">IF(C47="",NA(),IF(OR(C47="Smelter not listed",C47="Smelter not yet identified"),MATCH($B47&amp;$D47,'Smelter Look-up'!$J:$J,0),MATCH($B47&amp;$C47,'Smelter Look-up'!$J:$J,0)))</f>
        <v>428</v>
      </c>
      <c r="X47" s="227">
        <f t="shared" ca="1" si="6"/>
        <v>0</v>
      </c>
      <c r="AB47" s="228" t="str">
        <f t="shared" ca="1" si="7"/>
        <v>TinEM Vinto</v>
      </c>
    </row>
    <row r="48" spans="1:28" s="227" customFormat="1" ht="20.25">
      <c r="A48" s="181" t="s">
        <v>746</v>
      </c>
      <c r="B48" s="182" t="str">
        <f ca="1">IF(LEN(A48)=0,"",INDEX('Smelter Look-up'!$A:$A,MATCH($A48,'Smelter Look-up'!$E:$E,0)))</f>
        <v>Tin</v>
      </c>
      <c r="C48" s="186" t="str">
        <f ca="1">IF(LEN(A48)=0,"",INDEX('Smelter Look-up'!$C:$C,MATCH($A48,'Smelter Look-up'!$E:$E,0)))</f>
        <v>Estanho de Rondonia S.A.</v>
      </c>
      <c r="D48" s="230"/>
      <c r="E48" s="182" t="str">
        <f ca="1">IF(ISERROR($V48),"",OFFSET('Smelter Look-up'!$D$4,$V48-4,0)&amp;"")</f>
        <v>BRAZIL</v>
      </c>
      <c r="F48" s="182" t="str">
        <f ca="1">IF(ISERROR($V48),"",OFFSET('Smelter Look-up'!$E$4,$V48-4,0))</f>
        <v>CID000448</v>
      </c>
      <c r="G48" s="182" t="str">
        <f ca="1">IF(C48=$X$4,IF(ISERROR($V48),"Enter smelter details","RMI"),IF(ISERROR($V48),"",OFFSET('Smelter Look-up'!$F$4,$V48-4,0)))</f>
        <v>RMI</v>
      </c>
      <c r="H48" s="183" t="s">
        <v>15831</v>
      </c>
      <c r="I48" s="184" t="str">
        <f ca="1">IF(ISERROR($V48),"",OFFSET('Smelter Look-up'!$H$4,$V48-4,0))</f>
        <v>Ariquemes</v>
      </c>
      <c r="J48" s="184" t="str">
        <f ca="1">IF(ISERROR($V48),"",OFFSET('Smelter Look-up'!$I$4,$V48-4,0))</f>
        <v>Rondônia</v>
      </c>
      <c r="K48" s="224" t="s">
        <v>15831</v>
      </c>
      <c r="L48" s="224" t="s">
        <v>15831</v>
      </c>
      <c r="M48" s="224" t="s">
        <v>15831</v>
      </c>
      <c r="N48" s="224" t="s">
        <v>15831</v>
      </c>
      <c r="O48" s="224" t="s">
        <v>15832</v>
      </c>
      <c r="P48" s="185" t="s">
        <v>476</v>
      </c>
      <c r="Q48" s="225" t="s">
        <v>15831</v>
      </c>
      <c r="R48" s="182" t="str">
        <f ca="1">IF(ISERROR($V48),"",OFFSET('Smelter Look-up'!$C$4,$V48-4,0)&amp;"")</f>
        <v>Estanho de Rondonia S.A.</v>
      </c>
      <c r="S48" s="181" t="str">
        <f t="shared" ca="1" si="5"/>
        <v>BR</v>
      </c>
      <c r="T48" s="181" t="str">
        <f ca="1">IF(B48="","",IF(ISERROR(MATCH($J48,SorP!$B$1:$B$6226,0)),"",INDIRECT("'SorP'!$A$"&amp;MATCH($S48&amp;$J48,SorP!C:C,0))))</f>
        <v>BR-RO</v>
      </c>
      <c r="U48" s="201"/>
      <c r="V48" s="226">
        <f ca="1">IF(C48="",NA(),IF(OR(C48="Smelter not listed",C48="Smelter not yet identified"),MATCH($B48&amp;$D48,'Smelter Look-up'!$J:$J,0),MATCH($B48&amp;$C48,'Smelter Look-up'!$J:$J,0)))</f>
        <v>432</v>
      </c>
      <c r="X48" s="227">
        <f t="shared" ca="1" si="6"/>
        <v>0</v>
      </c>
      <c r="AB48" s="228" t="str">
        <f t="shared" ca="1" si="7"/>
        <v>TinEstanho de Rondonia S.A.</v>
      </c>
    </row>
    <row r="49" spans="1:28" s="227" customFormat="1" ht="20.25">
      <c r="A49" s="181" t="s">
        <v>14961</v>
      </c>
      <c r="B49" s="182" t="str">
        <f ca="1">IF(LEN(A49)=0,"",INDEX('Smelter Look-up'!$A:$A,MATCH($A49,'Smelter Look-up'!$E:$E,0)))</f>
        <v>Tin</v>
      </c>
      <c r="C49" s="186" t="str">
        <f ca="1">IF(LEN(A49)=0,"",INDEX('Smelter Look-up'!$C:$C,MATCH($A49,'Smelter Look-up'!$E:$E,0)))</f>
        <v>Fabrica Auricchio Industria e Comercio Ltda.</v>
      </c>
      <c r="D49" s="230"/>
      <c r="E49" s="182" t="str">
        <f ca="1">IF(ISERROR($V49),"",OFFSET('Smelter Look-up'!$D$4,$V49-4,0)&amp;"")</f>
        <v>BRAZIL</v>
      </c>
      <c r="F49" s="182" t="str">
        <f ca="1">IF(ISERROR($V49),"",OFFSET('Smelter Look-up'!$E$4,$V49-4,0))</f>
        <v>CID003582</v>
      </c>
      <c r="G49" s="182" t="str">
        <f ca="1">IF(C49=$X$4,IF(ISERROR($V49),"Enter smelter details","RMI"),IF(ISERROR($V49),"",OFFSET('Smelter Look-up'!$F$4,$V49-4,0)))</f>
        <v>RMI</v>
      </c>
      <c r="H49" s="183" t="s">
        <v>15831</v>
      </c>
      <c r="I49" s="184" t="str">
        <f ca="1">IF(ISERROR($V49),"",OFFSET('Smelter Look-up'!$H$4,$V49-4,0))</f>
        <v>Mogi das Cruzes</v>
      </c>
      <c r="J49" s="184" t="str">
        <f ca="1">IF(ISERROR($V49),"",OFFSET('Smelter Look-up'!$I$4,$V49-4,0))</f>
        <v>São Paulo</v>
      </c>
      <c r="K49" s="224" t="s">
        <v>15831</v>
      </c>
      <c r="L49" s="224" t="s">
        <v>15831</v>
      </c>
      <c r="M49" s="224" t="s">
        <v>15831</v>
      </c>
      <c r="N49" s="224" t="s">
        <v>15831</v>
      </c>
      <c r="O49" s="224" t="s">
        <v>477</v>
      </c>
      <c r="P49" s="185" t="s">
        <v>15831</v>
      </c>
      <c r="Q49" s="225" t="s">
        <v>15831</v>
      </c>
      <c r="R49" s="182" t="str">
        <f ca="1">IF(ISERROR($V49),"",OFFSET('Smelter Look-up'!$C$4,$V49-4,0)&amp;"")</f>
        <v>Fabrica Auricchio Industria e Comercio Ltda.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436</v>
      </c>
      <c r="X49" s="227">
        <f t="shared" ca="1" si="6"/>
        <v>0</v>
      </c>
      <c r="AB49" s="228" t="str">
        <f t="shared" ca="1" si="7"/>
        <v>TinFabrica Auricchio Industria e Comercio Ltda.</v>
      </c>
    </row>
    <row r="50" spans="1:28" s="227" customFormat="1" ht="25.5">
      <c r="A50" s="181" t="s">
        <v>747</v>
      </c>
      <c r="B50" s="182" t="str">
        <f ca="1">IF(LEN(A50)=0,"",INDEX('Smelter Look-up'!$A:$A,MATCH($A50,'Smelter Look-up'!$E:$E,0)))</f>
        <v>Tin</v>
      </c>
      <c r="C50" s="186" t="str">
        <f ca="1">IF(LEN(A50)=0,"",INDEX('Smelter Look-up'!$C:$C,MATCH($A50,'Smelter Look-up'!$E:$E,0)))</f>
        <v>Fenix Metals</v>
      </c>
      <c r="D50" s="230"/>
      <c r="E50" s="182" t="str">
        <f ca="1">IF(ISERROR($V50),"",OFFSET('Smelter Look-up'!$D$4,$V50-4,0)&amp;"")</f>
        <v>POLAND</v>
      </c>
      <c r="F50" s="182" t="str">
        <f ca="1">IF(ISERROR($V50),"",OFFSET('Smelter Look-up'!$E$4,$V50-4,0))</f>
        <v>CID000468</v>
      </c>
      <c r="G50" s="182" t="str">
        <f ca="1">IF(C50=$X$4,IF(ISERROR($V50),"Enter smelter details","RMI"),IF(ISERROR($V50),"",OFFSET('Smelter Look-up'!$F$4,$V50-4,0)))</f>
        <v>RMI</v>
      </c>
      <c r="H50" s="183" t="s">
        <v>15831</v>
      </c>
      <c r="I50" s="184" t="str">
        <f ca="1">IF(ISERROR($V50),"",OFFSET('Smelter Look-up'!$H$4,$V50-4,0))</f>
        <v>Chmielów</v>
      </c>
      <c r="J50" s="184" t="str">
        <f ca="1">IF(ISERROR($V50),"",OFFSET('Smelter Look-up'!$I$4,$V50-4,0))</f>
        <v>Podkarpackie</v>
      </c>
      <c r="K50" s="224" t="s">
        <v>15831</v>
      </c>
      <c r="L50" s="224" t="s">
        <v>15831</v>
      </c>
      <c r="M50" s="224" t="s">
        <v>15831</v>
      </c>
      <c r="N50" s="224" t="s">
        <v>15831</v>
      </c>
      <c r="O50" s="224" t="s">
        <v>15833</v>
      </c>
      <c r="P50" s="185" t="s">
        <v>476</v>
      </c>
      <c r="Q50" s="225" t="s">
        <v>15831</v>
      </c>
      <c r="R50" s="182" t="str">
        <f ca="1">IF(ISERROR($V50),"",OFFSET('Smelter Look-up'!$C$4,$V50-4,0)&amp;"")</f>
        <v>Fenix Metals</v>
      </c>
      <c r="S50" s="181" t="str">
        <f t="shared" ca="1" si="5"/>
        <v>PL</v>
      </c>
      <c r="T50" s="181" t="str">
        <f ca="1">IF(B50="","",IF(ISERROR(MATCH($J50,SorP!$B$1:$B$6226,0)),"",INDIRECT("'SorP'!$A$"&amp;MATCH($S50&amp;$J50,SorP!C:C,0))))</f>
        <v>PL-18</v>
      </c>
      <c r="U50" s="201"/>
      <c r="V50" s="226">
        <f ca="1">IF(C50="",NA(),IF(OR(C50="Smelter not listed",C50="Smelter not yet identified"),MATCH($B50&amp;$D50,'Smelter Look-up'!$J:$J,0),MATCH($B50&amp;$C50,'Smelter Look-up'!$J:$J,0)))</f>
        <v>437</v>
      </c>
      <c r="X50" s="227">
        <f t="shared" ca="1" si="6"/>
        <v>0</v>
      </c>
      <c r="AB50" s="228" t="str">
        <f t="shared" ca="1" si="7"/>
        <v>TinFenix Metals</v>
      </c>
    </row>
    <row r="51" spans="1:28" s="227" customFormat="1" ht="25.5">
      <c r="A51" s="181" t="s">
        <v>748</v>
      </c>
      <c r="B51" s="182" t="str">
        <f ca="1">IF(LEN(A51)=0,"",INDEX('Smelter Look-up'!$A:$A,MATCH($A51,'Smelter Look-up'!$E:$E,0)))</f>
        <v>Tin</v>
      </c>
      <c r="C51" s="186" t="str">
        <f ca="1">IF(LEN(A51)=0,"",INDEX('Smelter Look-up'!$C:$C,MATCH($A51,'Smelter Look-up'!$E:$E,0)))</f>
        <v>Gejiu Non-Ferrous Metal Processing Co., Ltd.</v>
      </c>
      <c r="D51" s="230"/>
      <c r="E51" s="182" t="str">
        <f ca="1">IF(ISERROR($V51),"",OFFSET('Smelter Look-up'!$D$4,$V51-4,0)&amp;"")</f>
        <v>CHINA</v>
      </c>
      <c r="F51" s="182" t="str">
        <f ca="1">IF(ISERROR($V51),"",OFFSET('Smelter Look-up'!$E$4,$V51-4,0))</f>
        <v>CID000538</v>
      </c>
      <c r="G51" s="182" t="str">
        <f ca="1">IF(C51=$X$4,IF(ISERROR($V51),"Enter smelter details","RMI"),IF(ISERROR($V51),"",OFFSET('Smelter Look-up'!$F$4,$V51-4,0)))</f>
        <v>RMI</v>
      </c>
      <c r="H51" s="183" t="s">
        <v>15831</v>
      </c>
      <c r="I51" s="184" t="str">
        <f ca="1">IF(ISERROR($V51),"",OFFSET('Smelter Look-up'!$H$4,$V51-4,0))</f>
        <v>Gejiu</v>
      </c>
      <c r="J51" s="184" t="str">
        <f ca="1">IF(ISERROR($V51),"",OFFSET('Smelter Look-up'!$I$4,$V51-4,0))</f>
        <v>Yunnan Sheng</v>
      </c>
      <c r="K51" s="224" t="s">
        <v>15831</v>
      </c>
      <c r="L51" s="224" t="s">
        <v>15831</v>
      </c>
      <c r="M51" s="224" t="s">
        <v>15831</v>
      </c>
      <c r="N51" s="224" t="s">
        <v>15831</v>
      </c>
      <c r="O51" s="224" t="s">
        <v>15834</v>
      </c>
      <c r="P51" s="185" t="s">
        <v>476</v>
      </c>
      <c r="Q51" s="225" t="s">
        <v>15831</v>
      </c>
      <c r="R51" s="182" t="str">
        <f ca="1">IF(ISERROR($V51),"",OFFSET('Smelter Look-up'!$C$4,$V51-4,0)&amp;"")</f>
        <v>Gejiu Non-Ferrous Metal Processing Co., Ltd.</v>
      </c>
      <c r="S51" s="181" t="str">
        <f t="shared" ca="1" si="5"/>
        <v>CN</v>
      </c>
      <c r="T51" s="181" t="str">
        <f ca="1">IF(B51="","",IF(ISERROR(MATCH($J51,SorP!$B$1:$B$6226,0)),"",INDIRECT("'SorP'!$A$"&amp;MATCH($S51&amp;$J51,SorP!C:C,0))))</f>
        <v>CN-YN</v>
      </c>
      <c r="U51" s="201"/>
      <c r="V51" s="226">
        <f ca="1">IF(C51="",NA(),IF(OR(C51="Smelter not listed",C51="Smelter not yet identified"),MATCH($B51&amp;$D51,'Smelter Look-up'!$J:$J,0),MATCH($B51&amp;$C51,'Smelter Look-up'!$J:$J,0)))</f>
        <v>443</v>
      </c>
      <c r="X51" s="227">
        <f t="shared" ca="1" si="6"/>
        <v>0</v>
      </c>
      <c r="AB51" s="228" t="str">
        <f t="shared" ca="1" si="7"/>
        <v>TinGejiu Non-Ferrous Metal Processing Co., Ltd.</v>
      </c>
    </row>
    <row r="52" spans="1:28" s="227" customFormat="1" ht="20.25">
      <c r="A52" s="181" t="s">
        <v>1756</v>
      </c>
      <c r="B52" s="182" t="str">
        <f ca="1">IF(LEN(A52)=0,"",INDEX('Smelter Look-up'!$A:$A,MATCH($A52,'Smelter Look-up'!$E:$E,0)))</f>
        <v>Tin</v>
      </c>
      <c r="C52" s="186" t="str">
        <f ca="1">IF(LEN(A52)=0,"",INDEX('Smelter Look-up'!$C:$C,MATCH($A52,'Smelter Look-up'!$E:$E,0)))</f>
        <v>Gejiu Yunxin Nonferrous Electrolysis Co., Ltd.</v>
      </c>
      <c r="D52" s="230"/>
      <c r="E52" s="182" t="str">
        <f ca="1">IF(ISERROR($V52),"",OFFSET('Smelter Look-up'!$D$4,$V52-4,0)&amp;"")</f>
        <v>CHINA</v>
      </c>
      <c r="F52" s="182" t="str">
        <f ca="1">IF(ISERROR($V52),"",OFFSET('Smelter Look-up'!$E$4,$V52-4,0))</f>
        <v>CID001908</v>
      </c>
      <c r="G52" s="182" t="str">
        <f ca="1">IF(C52=$X$4,IF(ISERROR($V52),"Enter smelter details","RMI"),IF(ISERROR($V52),"",OFFSET('Smelter Look-up'!$F$4,$V52-4,0)))</f>
        <v>RMI</v>
      </c>
      <c r="H52" s="183" t="s">
        <v>15831</v>
      </c>
      <c r="I52" s="184" t="str">
        <f ca="1">IF(ISERROR($V52),"",OFFSET('Smelter Look-up'!$H$4,$V52-4,0))</f>
        <v>Gejiu</v>
      </c>
      <c r="J52" s="184" t="str">
        <f ca="1">IF(ISERROR($V52),"",OFFSET('Smelter Look-up'!$I$4,$V52-4,0))</f>
        <v>Yunnan Sheng</v>
      </c>
      <c r="K52" s="224" t="s">
        <v>15831</v>
      </c>
      <c r="L52" s="224" t="s">
        <v>15831</v>
      </c>
      <c r="M52" s="224" t="s">
        <v>15831</v>
      </c>
      <c r="N52" s="224" t="s">
        <v>15831</v>
      </c>
      <c r="O52" s="224" t="s">
        <v>477</v>
      </c>
      <c r="P52" s="185" t="s">
        <v>15831</v>
      </c>
      <c r="Q52" s="225" t="s">
        <v>15831</v>
      </c>
      <c r="R52" s="182" t="str">
        <f ca="1">IF(ISERROR($V52),"",OFFSET('Smelter Look-up'!$C$4,$V52-4,0)&amp;"")</f>
        <v>Gejiu Yunxin Nonferrous Electrolysis Co., Ltd.</v>
      </c>
      <c r="S52" s="181" t="str">
        <f t="shared" ca="1" si="5"/>
        <v>CN</v>
      </c>
      <c r="T52" s="181" t="str">
        <f ca="1">IF(B52="","",IF(ISERROR(MATCH($J52,SorP!$B$1:$B$6226,0)),"",INDIRECT("'SorP'!$A$"&amp;MATCH($S52&amp;$J52,SorP!C:C,0))))</f>
        <v>CN-YN</v>
      </c>
      <c r="U52" s="201"/>
      <c r="V52" s="226">
        <f ca="1">IF(C52="",NA(),IF(OR(C52="Smelter not listed",C52="Smelter not yet identified"),MATCH($B52&amp;$D52,'Smelter Look-up'!$J:$J,0),MATCH($B52&amp;$C52,'Smelter Look-up'!$J:$J,0)))</f>
        <v>444</v>
      </c>
      <c r="X52" s="227">
        <f t="shared" ca="1" si="6"/>
        <v>0</v>
      </c>
      <c r="AB52" s="228" t="str">
        <f t="shared" ca="1" si="7"/>
        <v>TinGejiu Yunxin Nonferrous Electrolysis Co., Ltd.</v>
      </c>
    </row>
    <row r="53" spans="1:28" s="227" customFormat="1" ht="25.5">
      <c r="A53" s="181" t="s">
        <v>15627</v>
      </c>
      <c r="B53" s="182" t="str">
        <f ca="1">IF(LEN(A53)=0,"",INDEX('Smelter Look-up'!$A:$A,MATCH($A53,'Smelter Look-up'!$E:$E,0)))</f>
        <v>Tin</v>
      </c>
      <c r="C53" s="186" t="str">
        <f ca="1">IF(LEN(A53)=0,"",INDEX('Smelter Look-up'!$C:$C,MATCH($A53,'Smelter Look-up'!$E:$E,0)))</f>
        <v>Global Advanced Metals Greenbushes Pty Ltd.</v>
      </c>
      <c r="D53" s="230"/>
      <c r="E53" s="182" t="str">
        <f ca="1">IF(ISERROR($V53),"",OFFSET('Smelter Look-up'!$D$4,$V53-4,0)&amp;"")</f>
        <v>AUSTRALIA</v>
      </c>
      <c r="F53" s="182" t="str">
        <f ca="1">IF(ISERROR($V53),"",OFFSET('Smelter Look-up'!$E$4,$V53-4,0))</f>
        <v>CID004754</v>
      </c>
      <c r="G53" s="182" t="str">
        <f ca="1">IF(C53=$X$4,IF(ISERROR($V53),"Enter smelter details","RMI"),IF(ISERROR($V53),"",OFFSET('Smelter Look-up'!$F$4,$V53-4,0)))</f>
        <v>RMI</v>
      </c>
      <c r="H53" s="183" t="s">
        <v>15831</v>
      </c>
      <c r="I53" s="184" t="str">
        <f ca="1">IF(ISERROR($V53),"",OFFSET('Smelter Look-up'!$H$4,$V53-4,0))</f>
        <v>Greenbushes</v>
      </c>
      <c r="J53" s="184" t="str">
        <f ca="1">IF(ISERROR($V53),"",OFFSET('Smelter Look-up'!$I$4,$V53-4,0))</f>
        <v>Western Australia</v>
      </c>
      <c r="K53" s="224" t="s">
        <v>15831</v>
      </c>
      <c r="L53" s="224" t="s">
        <v>15831</v>
      </c>
      <c r="M53" s="224" t="s">
        <v>15831</v>
      </c>
      <c r="N53" s="224" t="s">
        <v>15831</v>
      </c>
      <c r="O53" s="224" t="s">
        <v>15834</v>
      </c>
      <c r="P53" s="185" t="s">
        <v>476</v>
      </c>
      <c r="Q53" s="225" t="s">
        <v>15831</v>
      </c>
      <c r="R53" s="182" t="str">
        <f ca="1">IF(ISERROR($V53),"",OFFSET('Smelter Look-up'!$C$4,$V53-4,0)&amp;"")</f>
        <v>Global Advanced Metals Greenbushes Pty Ltd.</v>
      </c>
      <c r="S53" s="181" t="str">
        <f t="shared" ca="1" si="5"/>
        <v>AU</v>
      </c>
      <c r="T53" s="181" t="str">
        <f ca="1">IF(B53="","",IF(ISERROR(MATCH($J53,SorP!$B$1:$B$6226,0)),"",INDIRECT("'SorP'!$A$"&amp;MATCH($S53&amp;$J53,SorP!C:C,0))))</f>
        <v>AU-WA</v>
      </c>
      <c r="U53" s="201"/>
      <c r="V53" s="226">
        <f ca="1">IF(C53="",NA(),IF(OR(C53="Smelter not listed",C53="Smelter not yet identified"),MATCH($B53&amp;$D53,'Smelter Look-up'!$J:$J,0),MATCH($B53&amp;$C53,'Smelter Look-up'!$J:$J,0)))</f>
        <v>447</v>
      </c>
      <c r="X53" s="227">
        <f t="shared" ca="1" si="6"/>
        <v>0</v>
      </c>
      <c r="AB53" s="228" t="str">
        <f t="shared" ca="1" si="7"/>
        <v>TinGlobal Advanced Metals Greenbushes Pty Ltd.</v>
      </c>
    </row>
    <row r="54" spans="1:28" s="227" customFormat="1" ht="25.5">
      <c r="A54" s="181" t="s">
        <v>2481</v>
      </c>
      <c r="B54" s="182" t="str">
        <f ca="1">IF(LEN(A54)=0,"",INDEX('Smelter Look-up'!$A:$A,MATCH($A54,'Smelter Look-up'!$E:$E,0)))</f>
        <v>Tin</v>
      </c>
      <c r="C54" s="186" t="str">
        <f ca="1">IF(LEN(A54)=0,"",INDEX('Smelter Look-up'!$C:$C,MATCH($A54,'Smelter Look-up'!$E:$E,0)))</f>
        <v>Guangdong Hanhe Non-Ferrous Metal Co., Ltd.</v>
      </c>
      <c r="D54" s="230"/>
      <c r="E54" s="182" t="str">
        <f ca="1">IF(ISERROR($V54),"",OFFSET('Smelter Look-up'!$D$4,$V54-4,0)&amp;"")</f>
        <v>CHINA</v>
      </c>
      <c r="F54" s="182" t="str">
        <f ca="1">IF(ISERROR($V54),"",OFFSET('Smelter Look-up'!$E$4,$V54-4,0))</f>
        <v>CID003116</v>
      </c>
      <c r="G54" s="182" t="str">
        <f ca="1">IF(C54=$X$4,IF(ISERROR($V54),"Enter smelter details","RMI"),IF(ISERROR($V54),"",OFFSET('Smelter Look-up'!$F$4,$V54-4,0)))</f>
        <v>RMI</v>
      </c>
      <c r="H54" s="183" t="s">
        <v>15831</v>
      </c>
      <c r="I54" s="184" t="str">
        <f ca="1">IF(ISERROR($V54),"",OFFSET('Smelter Look-up'!$H$4,$V54-4,0))</f>
        <v>Chaozhou</v>
      </c>
      <c r="J54" s="184" t="str">
        <f ca="1">IF(ISERROR($V54),"",OFFSET('Smelter Look-up'!$I$4,$V54-4,0))</f>
        <v>Guangdong Sheng</v>
      </c>
      <c r="K54" s="224" t="s">
        <v>15831</v>
      </c>
      <c r="L54" s="224" t="s">
        <v>15831</v>
      </c>
      <c r="M54" s="224" t="s">
        <v>15831</v>
      </c>
      <c r="N54" s="224" t="s">
        <v>15831</v>
      </c>
      <c r="O54" s="224" t="s">
        <v>15834</v>
      </c>
      <c r="P54" s="185" t="s">
        <v>476</v>
      </c>
      <c r="Q54" s="225" t="s">
        <v>15831</v>
      </c>
      <c r="R54" s="182" t="str">
        <f ca="1">IF(ISERROR($V54),"",OFFSET('Smelter Look-up'!$C$4,$V54-4,0)&amp;"")</f>
        <v>Guangdong Hanhe Non-Ferrous Metal Co., Ltd.</v>
      </c>
      <c r="S54" s="181" t="str">
        <f t="shared" ca="1" si="5"/>
        <v>CN</v>
      </c>
      <c r="T54" s="181" t="str">
        <f ca="1">IF(B54="","",IF(ISERROR(MATCH($J54,SorP!$B$1:$B$6226,0)),"",INDIRECT("'SorP'!$A$"&amp;MATCH($S54&amp;$J54,SorP!C:C,0))))</f>
        <v>CN-GD</v>
      </c>
      <c r="U54" s="201"/>
      <c r="V54" s="226">
        <f ca="1">IF(C54="",NA(),IF(OR(C54="Smelter not listed",C54="Smelter not yet identified"),MATCH($B54&amp;$D54,'Smelter Look-up'!$J:$J,0),MATCH($B54&amp;$C54,'Smelter Look-up'!$J:$J,0)))</f>
        <v>450</v>
      </c>
      <c r="X54" s="227">
        <f t="shared" ca="1" si="6"/>
        <v>0</v>
      </c>
      <c r="AB54" s="228" t="str">
        <f t="shared" ca="1" si="7"/>
        <v>TinGuangdong Hanhe Non-Ferrous Metal Co., Ltd.</v>
      </c>
    </row>
    <row r="55" spans="1:28" s="227" customFormat="1" ht="25.5">
      <c r="A55" s="181" t="s">
        <v>15629</v>
      </c>
      <c r="B55" s="182" t="str">
        <f ca="1">IF(LEN(A55)=0,"",INDEX('Smelter Look-up'!$A:$A,MATCH($A55,'Smelter Look-up'!$E:$E,0)))</f>
        <v>Tin</v>
      </c>
      <c r="C55" s="186" t="str">
        <f ca="1">IF(LEN(A55)=0,"",INDEX('Smelter Look-up'!$C:$C,MATCH($A55,'Smelter Look-up'!$E:$E,0)))</f>
        <v>HuiChang Hill Tin Industry Co., Ltd.</v>
      </c>
      <c r="D55" s="230"/>
      <c r="E55" s="182" t="str">
        <f ca="1">IF(ISERROR($V55),"",OFFSET('Smelter Look-up'!$D$4,$V55-4,0)&amp;"")</f>
        <v>CHINA</v>
      </c>
      <c r="F55" s="182" t="str">
        <f ca="1">IF(ISERROR($V55),"",OFFSET('Smelter Look-up'!$E$4,$V55-4,0))</f>
        <v>CID002844</v>
      </c>
      <c r="G55" s="182" t="str">
        <f ca="1">IF(C55=$X$4,IF(ISERROR($V55),"Enter smelter details","RMI"),IF(ISERROR($V55),"",OFFSET('Smelter Look-up'!$F$4,$V55-4,0)))</f>
        <v>RMI</v>
      </c>
      <c r="H55" s="183" t="s">
        <v>15831</v>
      </c>
      <c r="I55" s="184" t="str">
        <f ca="1">IF(ISERROR($V55),"",OFFSET('Smelter Look-up'!$H$4,$V55-4,0))</f>
        <v>Ganzhou</v>
      </c>
      <c r="J55" s="184" t="str">
        <f ca="1">IF(ISERROR($V55),"",OFFSET('Smelter Look-up'!$I$4,$V55-4,0))</f>
        <v>Jiangxi Sheng</v>
      </c>
      <c r="K55" s="224" t="s">
        <v>15831</v>
      </c>
      <c r="L55" s="224" t="s">
        <v>15831</v>
      </c>
      <c r="M55" s="224" t="s">
        <v>15831</v>
      </c>
      <c r="N55" s="224" t="s">
        <v>15831</v>
      </c>
      <c r="O55" s="224" t="s">
        <v>15834</v>
      </c>
      <c r="P55" s="185" t="s">
        <v>476</v>
      </c>
      <c r="Q55" s="225" t="s">
        <v>15831</v>
      </c>
      <c r="R55" s="182" t="str">
        <f ca="1">IF(ISERROR($V55),"",OFFSET('Smelter Look-up'!$C$4,$V55-4,0)&amp;"")</f>
        <v>HuiChang Hill Tin Industry Co.,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453</v>
      </c>
      <c r="X55" s="227">
        <f t="shared" ca="1" si="6"/>
        <v>0</v>
      </c>
      <c r="AB55" s="228" t="str">
        <f t="shared" ca="1" si="7"/>
        <v>TinHuiChang Hill Tin Industry Co., Ltd.</v>
      </c>
    </row>
    <row r="56" spans="1:28" s="227" customFormat="1" ht="25.5">
      <c r="A56" s="181" t="s">
        <v>1746</v>
      </c>
      <c r="B56" s="182" t="str">
        <f ca="1">IF(LEN(A56)=0,"",INDEX('Smelter Look-up'!$A:$A,MATCH($A56,'Smelter Look-up'!$E:$E,0)))</f>
        <v>Tin</v>
      </c>
      <c r="C56" s="186" t="str">
        <f ca="1">IF(LEN(A56)=0,"",INDEX('Smelter Look-up'!$C:$C,MATCH($A56,'Smelter Look-up'!$E:$E,0)))</f>
        <v>Jiangxi New Nanshan Technology Ltd.</v>
      </c>
      <c r="D56" s="230"/>
      <c r="E56" s="182" t="str">
        <f ca="1">IF(ISERROR($V56),"",OFFSET('Smelter Look-up'!$D$4,$V56-4,0)&amp;"")</f>
        <v>CHINA</v>
      </c>
      <c r="F56" s="182" t="str">
        <f ca="1">IF(ISERROR($V56),"",OFFSET('Smelter Look-up'!$E$4,$V56-4,0))</f>
        <v>CID001231</v>
      </c>
      <c r="G56" s="182" t="str">
        <f ca="1">IF(C56=$X$4,IF(ISERROR($V56),"Enter smelter details","RMI"),IF(ISERROR($V56),"",OFFSET('Smelter Look-up'!$F$4,$V56-4,0)))</f>
        <v>RMI</v>
      </c>
      <c r="H56" s="183" t="s">
        <v>15831</v>
      </c>
      <c r="I56" s="184" t="str">
        <f ca="1">IF(ISERROR($V56),"",OFFSET('Smelter Look-up'!$H$4,$V56-4,0))</f>
        <v>Ganzhou</v>
      </c>
      <c r="J56" s="184" t="str">
        <f ca="1">IF(ISERROR($V56),"",OFFSET('Smelter Look-up'!$I$4,$V56-4,0))</f>
        <v>Jiangxi Sheng</v>
      </c>
      <c r="K56" s="224" t="s">
        <v>15831</v>
      </c>
      <c r="L56" s="224" t="s">
        <v>15831</v>
      </c>
      <c r="M56" s="224" t="s">
        <v>15831</v>
      </c>
      <c r="N56" s="224" t="s">
        <v>15831</v>
      </c>
      <c r="O56" s="224" t="s">
        <v>15834</v>
      </c>
      <c r="P56" s="185" t="s">
        <v>476</v>
      </c>
      <c r="Q56" s="225" t="s">
        <v>15831</v>
      </c>
      <c r="R56" s="182" t="str">
        <f ca="1">IF(ISERROR($V56),"",OFFSET('Smelter Look-up'!$C$4,$V56-4,0)&amp;"")</f>
        <v>Jiangxi New Nanshan Technology Ltd.</v>
      </c>
      <c r="S56" s="181" t="str">
        <f t="shared" ca="1" si="5"/>
        <v>CN</v>
      </c>
      <c r="T56" s="181" t="str">
        <f ca="1">IF(B56="","",IF(ISERROR(MATCH($J56,SorP!$B$1:$B$6226,0)),"",INDIRECT("'SorP'!$A$"&amp;MATCH($S56&amp;$J56,SorP!C:C,0))))</f>
        <v>CN-JX</v>
      </c>
      <c r="U56" s="201"/>
      <c r="V56" s="226">
        <f ca="1">IF(C56="",NA(),IF(OR(C56="Smelter not listed",C56="Smelter not yet identified"),MATCH($B56&amp;$D56,'Smelter Look-up'!$J:$J,0),MATCH($B56&amp;$C56,'Smelter Look-up'!$J:$J,0)))</f>
        <v>458</v>
      </c>
      <c r="X56" s="227">
        <f t="shared" ca="1" si="6"/>
        <v>0</v>
      </c>
      <c r="AB56" s="228" t="str">
        <f t="shared" ca="1" si="7"/>
        <v>TinJiangxi New Nanshan Technology Ltd.</v>
      </c>
    </row>
    <row r="57" spans="1:28" s="227" customFormat="1" ht="25.5">
      <c r="A57" s="181" t="s">
        <v>13774</v>
      </c>
      <c r="B57" s="182" t="str">
        <f ca="1">IF(LEN(A57)=0,"",INDEX('Smelter Look-up'!$A:$A,MATCH($A57,'Smelter Look-up'!$E:$E,0)))</f>
        <v>Tin</v>
      </c>
      <c r="C57" s="186" t="str">
        <f ca="1">IF(LEN(A57)=0,"",INDEX('Smelter Look-up'!$C:$C,MATCH($A57,'Smelter Look-up'!$E:$E,0)))</f>
        <v>Luna Smelter, Ltd.</v>
      </c>
      <c r="D57" s="230"/>
      <c r="E57" s="182" t="str">
        <f ca="1">IF(ISERROR($V57),"",OFFSET('Smelter Look-up'!$D$4,$V57-4,0)&amp;"")</f>
        <v>RWANDA</v>
      </c>
      <c r="F57" s="182" t="str">
        <f ca="1">IF(ISERROR($V57),"",OFFSET('Smelter Look-up'!$E$4,$V57-4,0))</f>
        <v>CID003387</v>
      </c>
      <c r="G57" s="182" t="str">
        <f ca="1">IF(C57=$X$4,IF(ISERROR($V57),"Enter smelter details","RMI"),IF(ISERROR($V57),"",OFFSET('Smelter Look-up'!$F$4,$V57-4,0)))</f>
        <v>RMI</v>
      </c>
      <c r="H57" s="183" t="s">
        <v>15831</v>
      </c>
      <c r="I57" s="184" t="str">
        <f ca="1">IF(ISERROR($V57),"",OFFSET('Smelter Look-up'!$H$4,$V57-4,0))</f>
        <v>Kigali</v>
      </c>
      <c r="J57" s="184" t="str">
        <f ca="1">IF(ISERROR($V57),"",OFFSET('Smelter Look-up'!$I$4,$V57-4,0))</f>
        <v>City of Kigali</v>
      </c>
      <c r="K57" s="224" t="s">
        <v>15831</v>
      </c>
      <c r="L57" s="224" t="s">
        <v>15831</v>
      </c>
      <c r="M57" s="224" t="s">
        <v>15831</v>
      </c>
      <c r="N57" s="224" t="s">
        <v>15831</v>
      </c>
      <c r="O57" s="224" t="s">
        <v>15833</v>
      </c>
      <c r="P57" s="185" t="s">
        <v>476</v>
      </c>
      <c r="Q57" s="225" t="s">
        <v>15831</v>
      </c>
      <c r="R57" s="182" t="str">
        <f ca="1">IF(ISERROR($V57),"",OFFSET('Smelter Look-up'!$C$4,$V57-4,0)&amp;"")</f>
        <v>Luna Smelter, Ltd.</v>
      </c>
      <c r="S57" s="181" t="str">
        <f t="shared" ca="1" si="5"/>
        <v>RW</v>
      </c>
      <c r="T57" s="181" t="str">
        <f ca="1">IF(B57="","",IF(ISERROR(MATCH($J57,SorP!$B$1:$B$6226,0)),"",INDIRECT("'SorP'!$A$"&amp;MATCH($S57&amp;$J57,SorP!C:C,0))))</f>
        <v>RW-01</v>
      </c>
      <c r="U57" s="201"/>
      <c r="V57" s="226">
        <f ca="1">IF(C57="",NA(),IF(OR(C57="Smelter not listed",C57="Smelter not yet identified"),MATCH($B57&amp;$D57,'Smelter Look-up'!$J:$J,0),MATCH($B57&amp;$C57,'Smelter Look-up'!$J:$J,0)))</f>
        <v>465</v>
      </c>
      <c r="X57" s="227">
        <f t="shared" ca="1" si="6"/>
        <v>0</v>
      </c>
      <c r="AB57" s="228" t="str">
        <f t="shared" ca="1" si="7"/>
        <v>TinLuna Smelter, Ltd.</v>
      </c>
    </row>
    <row r="58" spans="1:28" s="227" customFormat="1" ht="20.25">
      <c r="A58" s="181" t="s">
        <v>131</v>
      </c>
      <c r="B58" s="182" t="str">
        <f ca="1">IF(LEN(A58)=0,"",INDEX('Smelter Look-up'!$A:$A,MATCH($A58,'Smelter Look-up'!$E:$E,0)))</f>
        <v>Tin</v>
      </c>
      <c r="C58" s="186" t="str">
        <f ca="1">IF(LEN(A58)=0,"",INDEX('Smelter Look-up'!$C:$C,MATCH($A58,'Smelter Look-up'!$E:$E,0)))</f>
        <v>Magnu's Minerais Metais e Ligas Ltda.</v>
      </c>
      <c r="D58" s="230"/>
      <c r="E58" s="182" t="str">
        <f ca="1">IF(ISERROR($V58),"",OFFSET('Smelter Look-up'!$D$4,$V58-4,0)&amp;"")</f>
        <v>BRAZIL</v>
      </c>
      <c r="F58" s="182" t="str">
        <f ca="1">IF(ISERROR($V58),"",OFFSET('Smelter Look-up'!$E$4,$V58-4,0))</f>
        <v>CID002468</v>
      </c>
      <c r="G58" s="182" t="str">
        <f ca="1">IF(C58=$X$4,IF(ISERROR($V58),"Enter smelter details","RMI"),IF(ISERROR($V58),"",OFFSET('Smelter Look-up'!$F$4,$V58-4,0)))</f>
        <v>RMI</v>
      </c>
      <c r="H58" s="183" t="s">
        <v>15831</v>
      </c>
      <c r="I58" s="184" t="str">
        <f ca="1">IF(ISERROR($V58),"",OFFSET('Smelter Look-up'!$H$4,$V58-4,0))</f>
        <v>São João del Rei</v>
      </c>
      <c r="J58" s="184" t="str">
        <f ca="1">IF(ISERROR($V58),"",OFFSET('Smelter Look-up'!$I$4,$V58-4,0))</f>
        <v>Minas Gerais</v>
      </c>
      <c r="K58" s="224" t="s">
        <v>15831</v>
      </c>
      <c r="L58" s="224" t="s">
        <v>15831</v>
      </c>
      <c r="M58" s="224" t="s">
        <v>15831</v>
      </c>
      <c r="N58" s="224" t="s">
        <v>15831</v>
      </c>
      <c r="O58" s="224" t="s">
        <v>15832</v>
      </c>
      <c r="P58" s="185" t="s">
        <v>476</v>
      </c>
      <c r="Q58" s="225" t="s">
        <v>15831</v>
      </c>
      <c r="R58" s="182" t="str">
        <f ca="1">IF(ISERROR($V58),"",OFFSET('Smelter Look-up'!$C$4,$V58-4,0)&amp;"")</f>
        <v>Magnu's Minerais Metais e Ligas Ltda.</v>
      </c>
      <c r="S58" s="181" t="str">
        <f t="shared" ca="1" si="5"/>
        <v>BR</v>
      </c>
      <c r="T58" s="181" t="str">
        <f ca="1">IF(B58="","",IF(ISERROR(MATCH($J58,SorP!$B$1:$B$6226,0)),"",INDIRECT("'SorP'!$A$"&amp;MATCH($S58&amp;$J58,SorP!C:C,0))))</f>
        <v>BR-MG</v>
      </c>
      <c r="U58" s="201"/>
      <c r="V58" s="226">
        <f ca="1">IF(C58="",NA(),IF(OR(C58="Smelter not listed",C58="Smelter not yet identified"),MATCH($B58&amp;$D58,'Smelter Look-up'!$J:$J,0),MATCH($B58&amp;$C58,'Smelter Look-up'!$J:$J,0)))</f>
        <v>467</v>
      </c>
      <c r="X58" s="227">
        <f t="shared" ca="1" si="6"/>
        <v>0</v>
      </c>
      <c r="AB58" s="228" t="str">
        <f t="shared" ca="1" si="7"/>
        <v>TinMagnu's Minerais Metais e Ligas Ltda.</v>
      </c>
    </row>
    <row r="59" spans="1:28" s="227" customFormat="1" ht="25.5">
      <c r="A59" s="181" t="s">
        <v>752</v>
      </c>
      <c r="B59" s="182" t="str">
        <f ca="1">IF(LEN(A59)=0,"",INDEX('Smelter Look-up'!$A:$A,MATCH($A59,'Smelter Look-up'!$E:$E,0)))</f>
        <v>Tin</v>
      </c>
      <c r="C59" s="186" t="str">
        <f ca="1">IF(LEN(A59)=0,"",INDEX('Smelter Look-up'!$C:$C,MATCH($A59,'Smelter Look-up'!$E:$E,0)))</f>
        <v>Malaysia Smelting Corporation (MSC)</v>
      </c>
      <c r="D59" s="230"/>
      <c r="E59" s="182" t="str">
        <f ca="1">IF(ISERROR($V59),"",OFFSET('Smelter Look-up'!$D$4,$V59-4,0)&amp;"")</f>
        <v>MALAYSIA</v>
      </c>
      <c r="F59" s="182" t="str">
        <f ca="1">IF(ISERROR($V59),"",OFFSET('Smelter Look-up'!$E$4,$V59-4,0))</f>
        <v>CID001105</v>
      </c>
      <c r="G59" s="182" t="str">
        <f ca="1">IF(C59=$X$4,IF(ISERROR($V59),"Enter smelter details","RMI"),IF(ISERROR($V59),"",OFFSET('Smelter Look-up'!$F$4,$V59-4,0)))</f>
        <v>RMI</v>
      </c>
      <c r="H59" s="183" t="s">
        <v>15831</v>
      </c>
      <c r="I59" s="184" t="str">
        <f ca="1">IF(ISERROR($V59),"",OFFSET('Smelter Look-up'!$H$4,$V59-4,0))</f>
        <v>Butterworth</v>
      </c>
      <c r="J59" s="184" t="str">
        <f ca="1">IF(ISERROR($V59),"",OFFSET('Smelter Look-up'!$I$4,$V59-4,0))</f>
        <v>Pulau Pinang</v>
      </c>
      <c r="K59" s="224" t="s">
        <v>15831</v>
      </c>
      <c r="L59" s="224" t="s">
        <v>15831</v>
      </c>
      <c r="M59" s="224" t="s">
        <v>15831</v>
      </c>
      <c r="N59" s="224" t="s">
        <v>15831</v>
      </c>
      <c r="O59" s="224" t="s">
        <v>15833</v>
      </c>
      <c r="P59" s="185" t="s">
        <v>476</v>
      </c>
      <c r="Q59" s="225" t="s">
        <v>15831</v>
      </c>
      <c r="R59" s="182" t="str">
        <f ca="1">IF(ISERROR($V59),"",OFFSET('Smelter Look-up'!$C$4,$V59-4,0)&amp;"")</f>
        <v>Malaysia Smelting Corporation (MSC)</v>
      </c>
      <c r="S59" s="181" t="str">
        <f t="shared" ca="1" si="5"/>
        <v>MY</v>
      </c>
      <c r="T59" s="181" t="str">
        <f ca="1">IF(B59="","",IF(ISERROR(MATCH($J59,SorP!$B$1:$B$6226,0)),"",INDIRECT("'SorP'!$A$"&amp;MATCH($S59&amp;$J59,SorP!C:C,0))))</f>
        <v>MY-07</v>
      </c>
      <c r="U59" s="201"/>
      <c r="V59" s="226">
        <f ca="1">IF(C59="",NA(),IF(OR(C59="Smelter not listed",C59="Smelter not yet identified"),MATCH($B59&amp;$D59,'Smelter Look-up'!$J:$J,0),MATCH($B59&amp;$C59,'Smelter Look-up'!$J:$J,0)))</f>
        <v>468</v>
      </c>
      <c r="X59" s="227">
        <f t="shared" ca="1" si="6"/>
        <v>0</v>
      </c>
      <c r="AB59" s="228" t="str">
        <f t="shared" ca="1" si="7"/>
        <v>TinMalaysia Smelting Corporation (MSC)</v>
      </c>
    </row>
    <row r="60" spans="1:28" s="227" customFormat="1" ht="25.5">
      <c r="A60" s="181" t="s">
        <v>15635</v>
      </c>
      <c r="B60" s="182" t="str">
        <f ca="1">IF(LEN(A60)=0,"",INDEX('Smelter Look-up'!$A:$A,MATCH($A60,'Smelter Look-up'!$E:$E,0)))</f>
        <v>Tin</v>
      </c>
      <c r="C60" s="186" t="str">
        <f ca="1">IF(LEN(A60)=0,"",INDEX('Smelter Look-up'!$C:$C,MATCH($A60,'Smelter Look-up'!$E:$E,0)))</f>
        <v>Malaysia Smelting Corporation Berhad (Port Klang)</v>
      </c>
      <c r="D60" s="230"/>
      <c r="E60" s="182" t="str">
        <f ca="1">IF(ISERROR($V60),"",OFFSET('Smelter Look-up'!$D$4,$V60-4,0)&amp;"")</f>
        <v>MALAYSIA</v>
      </c>
      <c r="F60" s="182" t="str">
        <f ca="1">IF(ISERROR($V60),"",OFFSET('Smelter Look-up'!$E$4,$V60-4,0))</f>
        <v>CID004434</v>
      </c>
      <c r="G60" s="182" t="str">
        <f ca="1">IF(C60=$X$4,IF(ISERROR($V60),"Enter smelter details","RMI"),IF(ISERROR($V60),"",OFFSET('Smelter Look-up'!$F$4,$V60-4,0)))</f>
        <v>RMI</v>
      </c>
      <c r="H60" s="183" t="s">
        <v>15831</v>
      </c>
      <c r="I60" s="184" t="str">
        <f ca="1">IF(ISERROR($V60),"",OFFSET('Smelter Look-up'!$H$4,$V60-4,0))</f>
        <v>Port Klang</v>
      </c>
      <c r="J60" s="184" t="str">
        <f ca="1">IF(ISERROR($V60),"",OFFSET('Smelter Look-up'!$I$4,$V60-4,0))</f>
        <v>Selangor</v>
      </c>
      <c r="K60" s="224" t="s">
        <v>15831</v>
      </c>
      <c r="L60" s="224" t="s">
        <v>15831</v>
      </c>
      <c r="M60" s="224" t="s">
        <v>15831</v>
      </c>
      <c r="N60" s="224" t="s">
        <v>15831</v>
      </c>
      <c r="O60" s="224" t="s">
        <v>15833</v>
      </c>
      <c r="P60" s="185" t="s">
        <v>476</v>
      </c>
      <c r="Q60" s="225" t="s">
        <v>15831</v>
      </c>
      <c r="R60" s="182" t="str">
        <f ca="1">IF(ISERROR($V60),"",OFFSET('Smelter Look-up'!$C$4,$V60-4,0)&amp;"")</f>
        <v>Malaysia Smelting Corporation Berhad (Port Klang)</v>
      </c>
      <c r="S60" s="181" t="str">
        <f t="shared" ca="1" si="5"/>
        <v>MY</v>
      </c>
      <c r="T60" s="181" t="str">
        <f ca="1">IF(B60="","",IF(ISERROR(MATCH($J60,SorP!$B$1:$B$6226,0)),"",INDIRECT("'SorP'!$A$"&amp;MATCH($S60&amp;$J60,SorP!C:C,0))))</f>
        <v>MY-10</v>
      </c>
      <c r="U60" s="201"/>
      <c r="V60" s="226">
        <f ca="1">IF(C60="",NA(),IF(OR(C60="Smelter not listed",C60="Smelter not yet identified"),MATCH($B60&amp;$D60,'Smelter Look-up'!$J:$J,0),MATCH($B60&amp;$C60,'Smelter Look-up'!$J:$J,0)))</f>
        <v>469</v>
      </c>
      <c r="X60" s="227">
        <f t="shared" ca="1" si="6"/>
        <v>0</v>
      </c>
      <c r="AB60" s="228" t="str">
        <f t="shared" ca="1" si="7"/>
        <v>TinMalaysia Smelting Corporation Berhad (Port Klang)</v>
      </c>
    </row>
    <row r="61" spans="1:28" s="227" customFormat="1" ht="25.5">
      <c r="A61" s="181" t="s">
        <v>1740</v>
      </c>
      <c r="B61" s="182" t="str">
        <f ca="1">IF(LEN(A61)=0,"",INDEX('Smelter Look-up'!$A:$A,MATCH($A61,'Smelter Look-up'!$E:$E,0)))</f>
        <v>Tin</v>
      </c>
      <c r="C61" s="186" t="str">
        <f ca="1">IF(LEN(A61)=0,"",INDEX('Smelter Look-up'!$C:$C,MATCH($A61,'Smelter Look-up'!$E:$E,0)))</f>
        <v>Metallic Resources, Inc.</v>
      </c>
      <c r="D61" s="230"/>
      <c r="E61" s="182" t="str">
        <f ca="1">IF(ISERROR($V61),"",OFFSET('Smelter Look-up'!$D$4,$V61-4,0)&amp;"")</f>
        <v>UNITED STATES OF AMERICA</v>
      </c>
      <c r="F61" s="182" t="str">
        <f ca="1">IF(ISERROR($V61),"",OFFSET('Smelter Look-up'!$E$4,$V61-4,0))</f>
        <v>CID001142</v>
      </c>
      <c r="G61" s="182" t="str">
        <f ca="1">IF(C61=$X$4,IF(ISERROR($V61),"Enter smelter details","RMI"),IF(ISERROR($V61),"",OFFSET('Smelter Look-up'!$F$4,$V61-4,0)))</f>
        <v>RMI</v>
      </c>
      <c r="H61" s="183" t="s">
        <v>15831</v>
      </c>
      <c r="I61" s="184" t="str">
        <f ca="1">IF(ISERROR($V61),"",OFFSET('Smelter Look-up'!$H$4,$V61-4,0))</f>
        <v>Twinsburg</v>
      </c>
      <c r="J61" s="184" t="str">
        <f ca="1">IF(ISERROR($V61),"",OFFSET('Smelter Look-up'!$I$4,$V61-4,0))</f>
        <v>Ohio</v>
      </c>
      <c r="K61" s="224" t="s">
        <v>15831</v>
      </c>
      <c r="L61" s="224" t="s">
        <v>15831</v>
      </c>
      <c r="M61" s="224" t="s">
        <v>15831</v>
      </c>
      <c r="N61" s="224" t="s">
        <v>15831</v>
      </c>
      <c r="O61" s="224" t="s">
        <v>15834</v>
      </c>
      <c r="P61" s="185" t="s">
        <v>476</v>
      </c>
      <c r="Q61" s="225" t="s">
        <v>15831</v>
      </c>
      <c r="R61" s="182" t="str">
        <f ca="1">IF(ISERROR($V61),"",OFFSET('Smelter Look-up'!$C$4,$V61-4,0)&amp;"")</f>
        <v>Metallic Resources, Inc.</v>
      </c>
      <c r="S61" s="181" t="str">
        <f t="shared" ca="1" si="5"/>
        <v>US</v>
      </c>
      <c r="T61" s="181" t="str">
        <f ca="1">IF(B61="","",IF(ISERROR(MATCH($J61,SorP!$B$1:$B$6226,0)),"",INDIRECT("'SorP'!$A$"&amp;MATCH($S61&amp;$J61,SorP!C:C,0))))</f>
        <v>US-OH</v>
      </c>
      <c r="U61" s="201"/>
      <c r="V61" s="226">
        <f ca="1">IF(C61="",NA(),IF(OR(C61="Smelter not listed",C61="Smelter not yet identified"),MATCH($B61&amp;$D61,'Smelter Look-up'!$J:$J,0),MATCH($B61&amp;$C61,'Smelter Look-up'!$J:$J,0)))</f>
        <v>473</v>
      </c>
      <c r="X61" s="227">
        <f t="shared" ca="1" si="6"/>
        <v>0</v>
      </c>
      <c r="AB61" s="228" t="str">
        <f t="shared" ca="1" si="7"/>
        <v>TinMetallic Resources, Inc.</v>
      </c>
    </row>
    <row r="62" spans="1:28" s="227" customFormat="1" ht="25.5">
      <c r="A62" s="181" t="s">
        <v>753</v>
      </c>
      <c r="B62" s="182" t="str">
        <f ca="1">IF(LEN(A62)=0,"",INDEX('Smelter Look-up'!$A:$A,MATCH($A62,'Smelter Look-up'!$E:$E,0)))</f>
        <v>Tin</v>
      </c>
      <c r="C62" s="186" t="str">
        <f ca="1">IF(LEN(A62)=0,"",INDEX('Smelter Look-up'!$C:$C,MATCH($A62,'Smelter Look-up'!$E:$E,0)))</f>
        <v>Mineracao Taboca S.A.</v>
      </c>
      <c r="D62" s="230"/>
      <c r="E62" s="182" t="str">
        <f ca="1">IF(ISERROR($V62),"",OFFSET('Smelter Look-up'!$D$4,$V62-4,0)&amp;"")</f>
        <v>BRAZIL</v>
      </c>
      <c r="F62" s="182" t="str">
        <f ca="1">IF(ISERROR($V62),"",OFFSET('Smelter Look-up'!$E$4,$V62-4,0))</f>
        <v>CID001173</v>
      </c>
      <c r="G62" s="182" t="str">
        <f ca="1">IF(C62=$X$4,IF(ISERROR($V62),"Enter smelter details","RMI"),IF(ISERROR($V62),"",OFFSET('Smelter Look-up'!$F$4,$V62-4,0)))</f>
        <v>RMI</v>
      </c>
      <c r="H62" s="183" t="s">
        <v>15831</v>
      </c>
      <c r="I62" s="184" t="str">
        <f ca="1">IF(ISERROR($V62),"",OFFSET('Smelter Look-up'!$H$4,$V62-4,0))</f>
        <v>Pirapora de Bom Jesus</v>
      </c>
      <c r="J62" s="184" t="str">
        <f ca="1">IF(ISERROR($V62),"",OFFSET('Smelter Look-up'!$I$4,$V62-4,0))</f>
        <v>São Paulo</v>
      </c>
      <c r="K62" s="224" t="s">
        <v>15831</v>
      </c>
      <c r="L62" s="224" t="s">
        <v>15831</v>
      </c>
      <c r="M62" s="224" t="s">
        <v>15831</v>
      </c>
      <c r="N62" s="224" t="s">
        <v>15831</v>
      </c>
      <c r="O62" s="224" t="s">
        <v>15834</v>
      </c>
      <c r="P62" s="185" t="s">
        <v>476</v>
      </c>
      <c r="Q62" s="225" t="s">
        <v>15831</v>
      </c>
      <c r="R62" s="182" t="str">
        <f ca="1">IF(ISERROR($V62),"",OFFSET('Smelter Look-up'!$C$4,$V62-4,0)&amp;"")</f>
        <v>Mineracao Taboca S.A.</v>
      </c>
      <c r="S62" s="181" t="str">
        <f t="shared" ca="1" si="5"/>
        <v>BR</v>
      </c>
      <c r="T62" s="181" t="str">
        <f ca="1">IF(B62="","",IF(ISERROR(MATCH($J62,SorP!$B$1:$B$6226,0)),"",INDIRECT("'SorP'!$A$"&amp;MATCH($S62&amp;$J62,SorP!C:C,0))))</f>
        <v>BR-SP</v>
      </c>
      <c r="U62" s="201"/>
      <c r="V62" s="226">
        <f ca="1">IF(C62="",NA(),IF(OR(C62="Smelter not listed",C62="Smelter not yet identified"),MATCH($B62&amp;$D62,'Smelter Look-up'!$J:$J,0),MATCH($B62&amp;$C62,'Smelter Look-up'!$J:$J,0)))</f>
        <v>476</v>
      </c>
      <c r="X62" s="227">
        <f t="shared" ca="1" si="6"/>
        <v>0</v>
      </c>
      <c r="AB62" s="228" t="str">
        <f t="shared" ca="1" si="7"/>
        <v>TinMineracao Taboca S.A.</v>
      </c>
    </row>
    <row r="63" spans="1:28" s="227" customFormat="1" ht="25.5">
      <c r="A63" s="181" t="s">
        <v>15347</v>
      </c>
      <c r="B63" s="182" t="str">
        <f ca="1">IF(LEN(A63)=0,"",INDEX('Smelter Look-up'!$A:$A,MATCH($A63,'Smelter Look-up'!$E:$E,0)))</f>
        <v>Tin</v>
      </c>
      <c r="C63" s="186" t="str">
        <f ca="1">IF(LEN(A63)=0,"",INDEX('Smelter Look-up'!$C:$C,MATCH($A63,'Smelter Look-up'!$E:$E,0)))</f>
        <v>Mining Minerals Resources SARL</v>
      </c>
      <c r="D63" s="230"/>
      <c r="E63" s="182" t="str">
        <f ca="1">IF(ISERROR($V63),"",OFFSET('Smelter Look-up'!$D$4,$V63-4,0)&amp;"")</f>
        <v>CONGO, DEMOCRATIC REPUBLIC OF THE</v>
      </c>
      <c r="F63" s="182" t="str">
        <f ca="1">IF(ISERROR($V63),"",OFFSET('Smelter Look-up'!$E$4,$V63-4,0))</f>
        <v>CID004065</v>
      </c>
      <c r="G63" s="182" t="str">
        <f ca="1">IF(C63=$X$4,IF(ISERROR($V63),"Enter smelter details","RMI"),IF(ISERROR($V63),"",OFFSET('Smelter Look-up'!$F$4,$V63-4,0)))</f>
        <v>RMI</v>
      </c>
      <c r="H63" s="183" t="s">
        <v>15831</v>
      </c>
      <c r="I63" s="184" t="str">
        <f ca="1">IF(ISERROR($V63),"",OFFSET('Smelter Look-up'!$H$4,$V63-4,0))</f>
        <v>Lubumbashi</v>
      </c>
      <c r="J63" s="184" t="str">
        <f ca="1">IF(ISERROR($V63),"",OFFSET('Smelter Look-up'!$I$4,$V63-4,0))</f>
        <v>Haut-Katanga</v>
      </c>
      <c r="K63" s="224" t="s">
        <v>15831</v>
      </c>
      <c r="L63" s="224" t="s">
        <v>15831</v>
      </c>
      <c r="M63" s="224" t="s">
        <v>15831</v>
      </c>
      <c r="N63" s="224" t="s">
        <v>15831</v>
      </c>
      <c r="O63" s="224" t="s">
        <v>15838</v>
      </c>
      <c r="P63" s="185" t="s">
        <v>476</v>
      </c>
      <c r="Q63" s="225" t="s">
        <v>15831</v>
      </c>
      <c r="R63" s="182" t="str">
        <f ca="1">IF(ISERROR($V63),"",OFFSET('Smelter Look-up'!$C$4,$V63-4,0)&amp;"")</f>
        <v>Mining Minerals Resources SARL</v>
      </c>
      <c r="S63" s="181" t="str">
        <f t="shared" ca="1" si="5"/>
        <v>CD</v>
      </c>
      <c r="T63" s="181" t="str">
        <f ca="1">IF(B63="","",IF(ISERROR(MATCH($J63,SorP!$B$1:$B$6226,0)),"",INDIRECT("'SorP'!$A$"&amp;MATCH($S63&amp;$J63,SorP!C:C,0))))</f>
        <v>CD-HK</v>
      </c>
      <c r="U63" s="201"/>
      <c r="V63" s="226">
        <f ca="1">IF(C63="",NA(),IF(OR(C63="Smelter not listed",C63="Smelter not yet identified"),MATCH($B63&amp;$D63,'Smelter Look-up'!$J:$J,0),MATCH($B63&amp;$C63,'Smelter Look-up'!$J:$J,0)))</f>
        <v>480</v>
      </c>
      <c r="X63" s="227">
        <f t="shared" ca="1" si="6"/>
        <v>0</v>
      </c>
      <c r="AB63" s="228" t="str">
        <f t="shared" ca="1" si="7"/>
        <v>TinMining Minerals Resources SARL</v>
      </c>
    </row>
    <row r="64" spans="1:28" s="227" customFormat="1" ht="25.5">
      <c r="A64" s="181" t="s">
        <v>754</v>
      </c>
      <c r="B64" s="182" t="str">
        <f ca="1">IF(LEN(A64)=0,"",INDEX('Smelter Look-up'!$A:$A,MATCH($A64,'Smelter Look-up'!$E:$E,0)))</f>
        <v>Tin</v>
      </c>
      <c r="C64" s="186" t="str">
        <f ca="1">IF(LEN(A64)=0,"",INDEX('Smelter Look-up'!$C:$C,MATCH($A64,'Smelter Look-up'!$E:$E,0)))</f>
        <v>Minsur</v>
      </c>
      <c r="D64" s="230"/>
      <c r="E64" s="182" t="str">
        <f ca="1">IF(ISERROR($V64),"",OFFSET('Smelter Look-up'!$D$4,$V64-4,0)&amp;"")</f>
        <v>PERU</v>
      </c>
      <c r="F64" s="182" t="str">
        <f ca="1">IF(ISERROR($V64),"",OFFSET('Smelter Look-up'!$E$4,$V64-4,0))</f>
        <v>CID001182</v>
      </c>
      <c r="G64" s="182" t="str">
        <f ca="1">IF(C64=$X$4,IF(ISERROR($V64),"Enter smelter details","RMI"),IF(ISERROR($V64),"",OFFSET('Smelter Look-up'!$F$4,$V64-4,0)))</f>
        <v>RMI</v>
      </c>
      <c r="H64" s="183" t="s">
        <v>15831</v>
      </c>
      <c r="I64" s="184" t="str">
        <f ca="1">IF(ISERROR($V64),"",OFFSET('Smelter Look-up'!$H$4,$V64-4,0))</f>
        <v>Paracas</v>
      </c>
      <c r="J64" s="184" t="str">
        <f ca="1">IF(ISERROR($V64),"",OFFSET('Smelter Look-up'!$I$4,$V64-4,0))</f>
        <v>Ika</v>
      </c>
      <c r="K64" s="224" t="s">
        <v>15831</v>
      </c>
      <c r="L64" s="224" t="s">
        <v>15831</v>
      </c>
      <c r="M64" s="224" t="s">
        <v>15831</v>
      </c>
      <c r="N64" s="224" t="s">
        <v>15831</v>
      </c>
      <c r="O64" s="224" t="s">
        <v>15834</v>
      </c>
      <c r="P64" s="185" t="s">
        <v>476</v>
      </c>
      <c r="Q64" s="225" t="s">
        <v>15831</v>
      </c>
      <c r="R64" s="182" t="str">
        <f ca="1">IF(ISERROR($V64),"",OFFSET('Smelter Look-up'!$C$4,$V64-4,0)&amp;"")</f>
        <v>Minsur</v>
      </c>
      <c r="S64" s="181" t="str">
        <f t="shared" ca="1" si="5"/>
        <v>PE</v>
      </c>
      <c r="T64" s="181" t="str">
        <f ca="1">IF(B64="","",IF(ISERROR(MATCH($J64,SorP!$B$1:$B$6226,0)),"",INDIRECT("'SorP'!$A$"&amp;MATCH($S64&amp;$J64,SorP!C:C,0))))</f>
        <v>PE-ICA</v>
      </c>
      <c r="U64" s="201"/>
      <c r="V64" s="226">
        <f ca="1">IF(C64="",NA(),IF(OR(C64="Smelter not listed",C64="Smelter not yet identified"),MATCH($B64&amp;$D64,'Smelter Look-up'!$J:$J,0),MATCH($B64&amp;$C64,'Smelter Look-up'!$J:$J,0)))</f>
        <v>481</v>
      </c>
      <c r="X64" s="227">
        <f t="shared" ca="1" si="6"/>
        <v>0</v>
      </c>
      <c r="AB64" s="228" t="str">
        <f t="shared" ca="1" si="7"/>
        <v>TinMinsur</v>
      </c>
    </row>
    <row r="65" spans="1:28" s="227" customFormat="1" ht="20.25">
      <c r="A65" s="181" t="s">
        <v>755</v>
      </c>
      <c r="B65" s="182" t="str">
        <f ca="1">IF(LEN(A65)=0,"",INDEX('Smelter Look-up'!$A:$A,MATCH($A65,'Smelter Look-up'!$E:$E,0)))</f>
        <v>Tin</v>
      </c>
      <c r="C65" s="186" t="str">
        <f ca="1">IF(LEN(A65)=0,"",INDEX('Smelter Look-up'!$C:$C,MATCH($A65,'Smelter Look-up'!$E:$E,0)))</f>
        <v>Mitsubishi Materials Corporation</v>
      </c>
      <c r="D65" s="230"/>
      <c r="E65" s="182" t="str">
        <f ca="1">IF(ISERROR($V65),"",OFFSET('Smelter Look-up'!$D$4,$V65-4,0)&amp;"")</f>
        <v>JAPAN</v>
      </c>
      <c r="F65" s="182" t="str">
        <f ca="1">IF(ISERROR($V65),"",OFFSET('Smelter Look-up'!$E$4,$V65-4,0))</f>
        <v>CID001191</v>
      </c>
      <c r="G65" s="182" t="str">
        <f ca="1">IF(C65=$X$4,IF(ISERROR($V65),"Enter smelter details","RMI"),IF(ISERROR($V65),"",OFFSET('Smelter Look-up'!$F$4,$V65-4,0)))</f>
        <v>RMI</v>
      </c>
      <c r="H65" s="183" t="s">
        <v>15831</v>
      </c>
      <c r="I65" s="184" t="str">
        <f ca="1">IF(ISERROR($V65),"",OFFSET('Smelter Look-up'!$H$4,$V65-4,0))</f>
        <v>Asago</v>
      </c>
      <c r="J65" s="184" t="str">
        <f ca="1">IF(ISERROR($V65),"",OFFSET('Smelter Look-up'!$I$4,$V65-4,0))</f>
        <v>Hyôgo</v>
      </c>
      <c r="K65" s="224" t="s">
        <v>15831</v>
      </c>
      <c r="L65" s="224" t="s">
        <v>15831</v>
      </c>
      <c r="M65" s="224" t="s">
        <v>15831</v>
      </c>
      <c r="N65" s="224" t="s">
        <v>15831</v>
      </c>
      <c r="O65" s="224" t="s">
        <v>15835</v>
      </c>
      <c r="P65" s="185" t="s">
        <v>475</v>
      </c>
      <c r="Q65" s="225" t="s">
        <v>15831</v>
      </c>
      <c r="R65" s="182" t="str">
        <f ca="1">IF(ISERROR($V65),"",OFFSET('Smelter Look-up'!$C$4,$V65-4,0)&amp;"")</f>
        <v>Mitsubishi Materials Corporation</v>
      </c>
      <c r="S65" s="181" t="str">
        <f t="shared" ca="1" si="5"/>
        <v>JP</v>
      </c>
      <c r="T65" s="181" t="str">
        <f ca="1">IF(B65="","",IF(ISERROR(MATCH($J65,SorP!$B$1:$B$6226,0)),"",INDIRECT("'SorP'!$A$"&amp;MATCH($S65&amp;$J65,SorP!C:C,0))))</f>
        <v>JP-28</v>
      </c>
      <c r="U65" s="201"/>
      <c r="V65" s="226">
        <f ca="1">IF(C65="",NA(),IF(OR(C65="Smelter not listed",C65="Smelter not yet identified"),MATCH($B65&amp;$D65,'Smelter Look-up'!$J:$J,0),MATCH($B65&amp;$C65,'Smelter Look-up'!$J:$J,0)))</f>
        <v>482</v>
      </c>
      <c r="X65" s="227">
        <f t="shared" ca="1" si="6"/>
        <v>0</v>
      </c>
      <c r="AB65" s="228" t="str">
        <f t="shared" ca="1" si="7"/>
        <v>TinMitsubishi Materials Corporation</v>
      </c>
    </row>
    <row r="66" spans="1:28" s="227" customFormat="1" ht="20.25">
      <c r="A66" s="181" t="s">
        <v>757</v>
      </c>
      <c r="B66" s="182" t="str">
        <f ca="1">IF(LEN(A66)=0,"",INDEX('Smelter Look-up'!$A:$A,MATCH($A66,'Smelter Look-up'!$E:$E,0)))</f>
        <v>Tin</v>
      </c>
      <c r="C66" s="186" t="str">
        <f ca="1">IF(LEN(A66)=0,"",INDEX('Smelter Look-up'!$C:$C,MATCH($A66,'Smelter Look-up'!$E:$E,0)))</f>
        <v>O.M. Manufacturing (Thailand) Co., Ltd.</v>
      </c>
      <c r="D66" s="230"/>
      <c r="E66" s="182" t="str">
        <f ca="1">IF(ISERROR($V66),"",OFFSET('Smelter Look-up'!$D$4,$V66-4,0)&amp;"")</f>
        <v>THAILAND</v>
      </c>
      <c r="F66" s="182" t="str">
        <f ca="1">IF(ISERROR($V66),"",OFFSET('Smelter Look-up'!$E$4,$V66-4,0))</f>
        <v>CID001314</v>
      </c>
      <c r="G66" s="182" t="str">
        <f ca="1">IF(C66=$X$4,IF(ISERROR($V66),"Enter smelter details","RMI"),IF(ISERROR($V66),"",OFFSET('Smelter Look-up'!$F$4,$V66-4,0)))</f>
        <v>RMI</v>
      </c>
      <c r="H66" s="183" t="s">
        <v>15831</v>
      </c>
      <c r="I66" s="184" t="str">
        <f ca="1">IF(ISERROR($V66),"",OFFSET('Smelter Look-up'!$H$4,$V66-4,0))</f>
        <v>Nongkham Sriracha</v>
      </c>
      <c r="J66" s="184" t="str">
        <f ca="1">IF(ISERROR($V66),"",OFFSET('Smelter Look-up'!$I$4,$V66-4,0))</f>
        <v>Chon Buri</v>
      </c>
      <c r="K66" s="224" t="s">
        <v>15831</v>
      </c>
      <c r="L66" s="224" t="s">
        <v>15831</v>
      </c>
      <c r="M66" s="224" t="s">
        <v>15831</v>
      </c>
      <c r="N66" s="224" t="s">
        <v>15831</v>
      </c>
      <c r="O66" s="224" t="s">
        <v>15835</v>
      </c>
      <c r="P66" s="185" t="s">
        <v>475</v>
      </c>
      <c r="Q66" s="225" t="s">
        <v>15831</v>
      </c>
      <c r="R66" s="182" t="str">
        <f ca="1">IF(ISERROR($V66),"",OFFSET('Smelter Look-up'!$C$4,$V66-4,0)&amp;"")</f>
        <v>O.M. Manufacturing (Thailand) Co., Ltd.</v>
      </c>
      <c r="S66" s="181" t="str">
        <f t="shared" ca="1" si="5"/>
        <v>TH</v>
      </c>
      <c r="T66" s="181" t="str">
        <f ca="1">IF(B66="","",IF(ISERROR(MATCH($J66,SorP!$B$1:$B$6226,0)),"",INDIRECT("'SorP'!$A$"&amp;MATCH($S66&amp;$J66,SorP!C:C,0))))</f>
        <v>TH-20</v>
      </c>
      <c r="U66" s="201"/>
      <c r="V66" s="226">
        <f ca="1">IF(C66="",NA(),IF(OR(C66="Smelter not listed",C66="Smelter not yet identified"),MATCH($B66&amp;$D66,'Smelter Look-up'!$J:$J,0),MATCH($B66&amp;$C66,'Smelter Look-up'!$J:$J,0)))</f>
        <v>490</v>
      </c>
      <c r="X66" s="227">
        <f t="shared" ca="1" si="6"/>
        <v>0</v>
      </c>
      <c r="AB66" s="228" t="str">
        <f t="shared" ca="1" si="7"/>
        <v>TinO.M. Manufacturing (Thailand) Co., Ltd.</v>
      </c>
    </row>
    <row r="67" spans="1:28" s="227" customFormat="1" ht="25.5">
      <c r="A67" s="181" t="s">
        <v>1366</v>
      </c>
      <c r="B67" s="182" t="str">
        <f ca="1">IF(LEN(A67)=0,"",INDEX('Smelter Look-up'!$A:$A,MATCH($A67,'Smelter Look-up'!$E:$E,0)))</f>
        <v>Tin</v>
      </c>
      <c r="C67" s="186" t="str">
        <f ca="1">IF(LEN(A67)=0,"",INDEX('Smelter Look-up'!$C:$C,MATCH($A67,'Smelter Look-up'!$E:$E,0)))</f>
        <v>O.M. Manufacturing Philippines, Inc.</v>
      </c>
      <c r="D67" s="230"/>
      <c r="E67" s="182" t="str">
        <f ca="1">IF(ISERROR($V67),"",OFFSET('Smelter Look-up'!$D$4,$V67-4,0)&amp;"")</f>
        <v>PHILIPPINES</v>
      </c>
      <c r="F67" s="182" t="str">
        <f ca="1">IF(ISERROR($V67),"",OFFSET('Smelter Look-up'!$E$4,$V67-4,0))</f>
        <v>CID002517</v>
      </c>
      <c r="G67" s="182" t="str">
        <f ca="1">IF(C67=$X$4,IF(ISERROR($V67),"Enter smelter details","RMI"),IF(ISERROR($V67),"",OFFSET('Smelter Look-up'!$F$4,$V67-4,0)))</f>
        <v>RMI</v>
      </c>
      <c r="H67" s="183" t="s">
        <v>15831</v>
      </c>
      <c r="I67" s="184" t="str">
        <f ca="1">IF(ISERROR($V67),"",OFFSET('Smelter Look-up'!$H$4,$V67-4,0))</f>
        <v>Rosario</v>
      </c>
      <c r="J67" s="184" t="str">
        <f ca="1">IF(ISERROR($V67),"",OFFSET('Smelter Look-up'!$I$4,$V67-4,0))</f>
        <v>Cavite</v>
      </c>
      <c r="K67" s="224" t="s">
        <v>15831</v>
      </c>
      <c r="L67" s="224" t="s">
        <v>15831</v>
      </c>
      <c r="M67" s="224" t="s">
        <v>15831</v>
      </c>
      <c r="N67" s="224" t="s">
        <v>15831</v>
      </c>
      <c r="O67" s="224" t="s">
        <v>15834</v>
      </c>
      <c r="P67" s="185" t="s">
        <v>476</v>
      </c>
      <c r="Q67" s="225" t="s">
        <v>15831</v>
      </c>
      <c r="R67" s="182" t="str">
        <f ca="1">IF(ISERROR($V67),"",OFFSET('Smelter Look-up'!$C$4,$V67-4,0)&amp;"")</f>
        <v>O.M. Manufacturing Philippines, Inc.</v>
      </c>
      <c r="S67" s="181" t="str">
        <f t="shared" ca="1" si="5"/>
        <v>PH</v>
      </c>
      <c r="T67" s="181" t="str">
        <f ca="1">IF(B67="","",IF(ISERROR(MATCH($J67,SorP!$B$1:$B$6226,0)),"",INDIRECT("'SorP'!$A$"&amp;MATCH($S67&amp;$J67,SorP!C:C,0))))</f>
        <v>PH-CAV</v>
      </c>
      <c r="U67" s="201"/>
      <c r="V67" s="226">
        <f ca="1">IF(C67="",NA(),IF(OR(C67="Smelter not listed",C67="Smelter not yet identified"),MATCH($B67&amp;$D67,'Smelter Look-up'!$J:$J,0),MATCH($B67&amp;$C67,'Smelter Look-up'!$J:$J,0)))</f>
        <v>491</v>
      </c>
      <c r="X67" s="227">
        <f t="shared" ca="1" si="6"/>
        <v>0</v>
      </c>
      <c r="AB67" s="228" t="str">
        <f t="shared" ca="1" si="7"/>
        <v>TinO.M. Manufacturing Philippines, Inc.</v>
      </c>
    </row>
    <row r="68" spans="1:28" s="227" customFormat="1" ht="38.25">
      <c r="A68" s="181" t="s">
        <v>758</v>
      </c>
      <c r="B68" s="182" t="str">
        <f ca="1">IF(LEN(A68)=0,"",INDEX('Smelter Look-up'!$A:$A,MATCH($A68,'Smelter Look-up'!$E:$E,0)))</f>
        <v>Tin</v>
      </c>
      <c r="C68" s="186" t="str">
        <f ca="1">IF(LEN(A68)=0,"",INDEX('Smelter Look-up'!$C:$C,MATCH($A68,'Smelter Look-up'!$E:$E,0)))</f>
        <v>Operaciones Metalurgicas S.A.</v>
      </c>
      <c r="D68" s="230"/>
      <c r="E68" s="182" t="str">
        <f ca="1">IF(ISERROR($V68),"",OFFSET('Smelter Look-up'!$D$4,$V68-4,0)&amp;"")</f>
        <v>BOLIVIA (PLURINATIONAL STATE OF)</v>
      </c>
      <c r="F68" s="182" t="str">
        <f ca="1">IF(ISERROR($V68),"",OFFSET('Smelter Look-up'!$E$4,$V68-4,0))</f>
        <v>CID001337</v>
      </c>
      <c r="G68" s="182" t="str">
        <f ca="1">IF(C68=$X$4,IF(ISERROR($V68),"Enter smelter details","RMI"),IF(ISERROR($V68),"",OFFSET('Smelter Look-up'!$F$4,$V68-4,0)))</f>
        <v>RMI</v>
      </c>
      <c r="H68" s="183" t="s">
        <v>15831</v>
      </c>
      <c r="I68" s="184" t="str">
        <f ca="1">IF(ISERROR($V68),"",OFFSET('Smelter Look-up'!$H$4,$V68-4,0))</f>
        <v>Oruro</v>
      </c>
      <c r="J68" s="184" t="str">
        <f ca="1">IF(ISERROR($V68),"",OFFSET('Smelter Look-up'!$I$4,$V68-4,0))</f>
        <v>Oruro</v>
      </c>
      <c r="K68" s="224" t="s">
        <v>15831</v>
      </c>
      <c r="L68" s="224" t="s">
        <v>15831</v>
      </c>
      <c r="M68" s="224" t="s">
        <v>15831</v>
      </c>
      <c r="N68" s="224" t="s">
        <v>15831</v>
      </c>
      <c r="O68" s="224" t="s">
        <v>15834</v>
      </c>
      <c r="P68" s="185" t="s">
        <v>476</v>
      </c>
      <c r="Q68" s="225" t="s">
        <v>15831</v>
      </c>
      <c r="R68" s="182" t="str">
        <f ca="1">IF(ISERROR($V68),"",OFFSET('Smelter Look-up'!$C$4,$V68-4,0)&amp;"")</f>
        <v>Operaciones Metalurgicas S.A.</v>
      </c>
      <c r="S68" s="181" t="str">
        <f t="shared" ca="1" si="5"/>
        <v>BO</v>
      </c>
      <c r="T68" s="181" t="str">
        <f ca="1">IF(B68="","",IF(ISERROR(MATCH($J68,SorP!$B$1:$B$6226,0)),"",INDIRECT("'SorP'!$A$"&amp;MATCH($S68&amp;$J68,SorP!C:C,0))))</f>
        <v>BO-O</v>
      </c>
      <c r="U68" s="201"/>
      <c r="V68" s="226">
        <f ca="1">IF(C68="",NA(),IF(OR(C68="Smelter not listed",C68="Smelter not yet identified"),MATCH($B68&amp;$D68,'Smelter Look-up'!$J:$J,0),MATCH($B68&amp;$C68,'Smelter Look-up'!$J:$J,0)))</f>
        <v>493</v>
      </c>
      <c r="X68" s="227">
        <f t="shared" ca="1" si="6"/>
        <v>0</v>
      </c>
      <c r="AB68" s="228" t="str">
        <f t="shared" ca="1" si="7"/>
        <v>TinOperaciones Metalurgicas S.A.</v>
      </c>
    </row>
    <row r="69" spans="1:28" s="227" customFormat="1" ht="20.25">
      <c r="A69" s="181" t="s">
        <v>13718</v>
      </c>
      <c r="B69" s="182" t="str">
        <f ca="1">IF(LEN(A69)=0,"",INDEX('Smelter Look-up'!$A:$A,MATCH($A69,'Smelter Look-up'!$E:$E,0)))</f>
        <v>Tin</v>
      </c>
      <c r="C69" s="186" t="str">
        <f ca="1">IF(LEN(A69)=0,"",INDEX('Smelter Look-up'!$C:$C,MATCH($A69,'Smelter Look-up'!$E:$E,0)))</f>
        <v>Precious Minerals and Smelting Limited</v>
      </c>
      <c r="D69" s="230"/>
      <c r="E69" s="182" t="str">
        <f ca="1">IF(ISERROR($V69),"",OFFSET('Smelter Look-up'!$D$4,$V69-4,0)&amp;"")</f>
        <v>INDIA</v>
      </c>
      <c r="F69" s="182" t="str">
        <f ca="1">IF(ISERROR($V69),"",OFFSET('Smelter Look-up'!$E$4,$V69-4,0))</f>
        <v>CID003409</v>
      </c>
      <c r="G69" s="182" t="str">
        <f ca="1">IF(C69=$X$4,IF(ISERROR($V69),"Enter smelter details","RMI"),IF(ISERROR($V69),"",OFFSET('Smelter Look-up'!$F$4,$V69-4,0)))</f>
        <v>RMI</v>
      </c>
      <c r="H69" s="183" t="s">
        <v>15831</v>
      </c>
      <c r="I69" s="184" t="str">
        <f ca="1">IF(ISERROR($V69),"",OFFSET('Smelter Look-up'!$H$4,$V69-4,0))</f>
        <v>Jagdalpur</v>
      </c>
      <c r="J69" s="184" t="str">
        <f ca="1">IF(ISERROR($V69),"",OFFSET('Smelter Look-up'!$I$4,$V69-4,0))</f>
        <v>Chhattīsgarh</v>
      </c>
      <c r="K69" s="224" t="s">
        <v>15831</v>
      </c>
      <c r="L69" s="224" t="s">
        <v>15831</v>
      </c>
      <c r="M69" s="224" t="s">
        <v>15831</v>
      </c>
      <c r="N69" s="224" t="s">
        <v>15831</v>
      </c>
      <c r="O69" s="224" t="s">
        <v>477</v>
      </c>
      <c r="P69" s="185" t="s">
        <v>15831</v>
      </c>
      <c r="Q69" s="225" t="s">
        <v>15831</v>
      </c>
      <c r="R69" s="182" t="str">
        <f ca="1">IF(ISERROR($V69),"",OFFSET('Smelter Look-up'!$C$4,$V69-4,0)&amp;"")</f>
        <v>Precious Minerals and Smelting Limited</v>
      </c>
      <c r="S69" s="181" t="str">
        <f t="shared" ref="S69" ca="1" si="8">IF(B69="","",IF(ISERROR(MATCH($E69,CL,0)),"Unknown",INDIRECT("'C'!$A$"&amp;MATCH($E69,CL,0)+1)))</f>
        <v>IN</v>
      </c>
      <c r="T69" s="181" t="str">
        <f ca="1">IF(B69="","",IF(ISERROR(MATCH($J69,SorP!$B$1:$B$6226,0)),"",INDIRECT("'SorP'!$A$"&amp;MATCH($S69&amp;$J69,SorP!C:C,0))))</f>
        <v>IN-CG</v>
      </c>
      <c r="U69" s="201"/>
      <c r="V69" s="226">
        <f ca="1">IF(C69="",NA(),IF(OR(C69="Smelter not listed",C69="Smelter not yet identified"),MATCH($B69&amp;$D69,'Smelter Look-up'!$J:$J,0),MATCH($B69&amp;$C69,'Smelter Look-up'!$J:$J,0)))</f>
        <v>497</v>
      </c>
      <c r="X69" s="227">
        <f t="shared" ref="X69" ca="1" si="9">IF(AND(C69="Smelter not listed",OR(LEN(D69)=0,LEN(E69)=0)),1,0)</f>
        <v>0</v>
      </c>
      <c r="AB69" s="228" t="str">
        <f t="shared" ref="AB69" ca="1" si="10">B69&amp;C69</f>
        <v>TinPrecious Minerals and Smelting Limited</v>
      </c>
    </row>
    <row r="70" spans="1:28" s="227" customFormat="1" ht="25.5">
      <c r="A70" s="181" t="s">
        <v>1368</v>
      </c>
      <c r="B70" s="182" t="str">
        <f ca="1">IF(LEN(A70)=0,"",INDEX('Smelter Look-up'!$A:$A,MATCH($A70,'Smelter Look-up'!$E:$E,0)))</f>
        <v>Tin</v>
      </c>
      <c r="C70" s="186" t="str">
        <f ca="1">IF(LEN(A70)=0,"",INDEX('Smelter Look-up'!$C:$C,MATCH($A70,'Smelter Look-up'!$E:$E,0)))</f>
        <v>PT ATD Makmur Mandiri Jaya</v>
      </c>
      <c r="D70" s="230"/>
      <c r="E70" s="182" t="str">
        <f ca="1">IF(ISERROR($V70),"",OFFSET('Smelter Look-up'!$D$4,$V70-4,0)&amp;"")</f>
        <v>INDONESIA</v>
      </c>
      <c r="F70" s="182" t="str">
        <f ca="1">IF(ISERROR($V70),"",OFFSET('Smelter Look-up'!$E$4,$V70-4,0))</f>
        <v>CID002503</v>
      </c>
      <c r="G70" s="182" t="str">
        <f ca="1">IF(C70=$X$4,IF(ISERROR($V70),"Enter smelter details","RMI"),IF(ISERROR($V70),"",OFFSET('Smelter Look-up'!$F$4,$V70-4,0)))</f>
        <v>RMI</v>
      </c>
      <c r="H70" s="183" t="s">
        <v>15831</v>
      </c>
      <c r="I70" s="184" t="str">
        <f ca="1">IF(ISERROR($V70),"",OFFSET('Smelter Look-up'!$H$4,$V70-4,0))</f>
        <v>Sungailiat</v>
      </c>
      <c r="J70" s="184" t="str">
        <f ca="1">IF(ISERROR($V70),"",OFFSET('Smelter Look-up'!$I$4,$V70-4,0))</f>
        <v>Kepulauan Bangka Belitung</v>
      </c>
      <c r="K70" s="224" t="s">
        <v>15831</v>
      </c>
      <c r="L70" s="224" t="s">
        <v>15831</v>
      </c>
      <c r="M70" s="224" t="s">
        <v>15831</v>
      </c>
      <c r="N70" s="224" t="s">
        <v>15831</v>
      </c>
      <c r="O70" s="224" t="s">
        <v>15834</v>
      </c>
      <c r="P70" s="185" t="s">
        <v>476</v>
      </c>
      <c r="Q70" s="225" t="s">
        <v>15831</v>
      </c>
      <c r="R70" s="182" t="str">
        <f ca="1">IF(ISERROR($V70),"",OFFSET('Smelter Look-up'!$C$4,$V70-4,0)&amp;"")</f>
        <v>PT ATD Makmur Mandiri Jaya</v>
      </c>
      <c r="S70" s="181" t="str">
        <f t="shared" ref="S70:S101" ca="1" si="11">IF(B70="","",IF(ISERROR(MATCH($E70,CL,0)),"Unknown",INDIRECT("'C'!$A$"&amp;MATCH($E70,CL,0)+1)))</f>
        <v>ID</v>
      </c>
      <c r="T70" s="181" t="str">
        <f ca="1">IF(B70="","",IF(ISERROR(MATCH($J70,SorP!$B$1:$B$6226,0)),"",INDIRECT("'SorP'!$A$"&amp;MATCH($S70&amp;$J70,SorP!C:C,0))))</f>
        <v>ID-BB</v>
      </c>
      <c r="U70" s="201"/>
      <c r="V70" s="226">
        <f ca="1">IF(C70="",NA(),IF(OR(C70="Smelter not listed",C70="Smelter not yet identified"),MATCH($B70&amp;$D70,'Smelter Look-up'!$J:$J,0),MATCH($B70&amp;$C70,'Smelter Look-up'!$J:$J,0)))</f>
        <v>499</v>
      </c>
      <c r="X70" s="227">
        <f t="shared" ref="X70:X101" ca="1" si="12">IF(AND(C70="Smelter not listed",OR(LEN(D70)=0,LEN(E70)=0)),1,0)</f>
        <v>0</v>
      </c>
      <c r="AB70" s="228" t="str">
        <f t="shared" ref="AB70:AB101" ca="1" si="13">B70&amp;C70</f>
        <v>TinPT ATD Makmur Mandiri Jaya</v>
      </c>
    </row>
    <row r="71" spans="1:28" s="227" customFormat="1" ht="25.5">
      <c r="A71" s="181" t="s">
        <v>15350</v>
      </c>
      <c r="B71" s="182" t="str">
        <f ca="1">IF(LEN(A71)=0,"",INDEX('Smelter Look-up'!$A:$A,MATCH($A71,'Smelter Look-up'!$E:$E,0)))</f>
        <v>Tin</v>
      </c>
      <c r="C71" s="186" t="str">
        <f ca="1">IF(LEN(A71)=0,"",INDEX('Smelter Look-up'!$C:$C,MATCH($A71,'Smelter Look-up'!$E:$E,0)))</f>
        <v>PT Bangka Prima Tin</v>
      </c>
      <c r="D71" s="230"/>
      <c r="E71" s="182" t="str">
        <f ca="1">IF(ISERROR($V71),"",OFFSET('Smelter Look-up'!$D$4,$V71-4,0)&amp;"")</f>
        <v>INDONESIA</v>
      </c>
      <c r="F71" s="182" t="str">
        <f ca="1">IF(ISERROR($V71),"",OFFSET('Smelter Look-up'!$E$4,$V71-4,0))</f>
        <v>CID002776</v>
      </c>
      <c r="G71" s="182" t="str">
        <f ca="1">IF(C71=$X$4,IF(ISERROR($V71),"Enter smelter details","RMI"),IF(ISERROR($V71),"",OFFSET('Smelter Look-up'!$F$4,$V71-4,0)))</f>
        <v>RMI</v>
      </c>
      <c r="H71" s="183" t="s">
        <v>15831</v>
      </c>
      <c r="I71" s="184" t="str">
        <f ca="1">IF(ISERROR($V71),"",OFFSET('Smelter Look-up'!$H$4,$V71-4,0))</f>
        <v>Air Mesu</v>
      </c>
      <c r="J71" s="184" t="str">
        <f ca="1">IF(ISERROR($V71),"",OFFSET('Smelter Look-up'!$I$4,$V71-4,0))</f>
        <v>Kepulauan Bangka Belitung</v>
      </c>
      <c r="K71" s="224" t="s">
        <v>15831</v>
      </c>
      <c r="L71" s="224" t="s">
        <v>15831</v>
      </c>
      <c r="M71" s="224" t="s">
        <v>15831</v>
      </c>
      <c r="N71" s="224" t="s">
        <v>15831</v>
      </c>
      <c r="O71" s="224" t="s">
        <v>15834</v>
      </c>
      <c r="P71" s="185" t="s">
        <v>476</v>
      </c>
      <c r="Q71" s="225" t="s">
        <v>15831</v>
      </c>
      <c r="R71" s="182" t="str">
        <f ca="1">IF(ISERROR($V71),"",OFFSET('Smelter Look-up'!$C$4,$V71-4,0)&amp;"")</f>
        <v>PT Bangka Prima Tin</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500</v>
      </c>
      <c r="X71" s="227">
        <f t="shared" ca="1" si="12"/>
        <v>0</v>
      </c>
      <c r="AB71" s="228" t="str">
        <f t="shared" ca="1" si="13"/>
        <v>TinPT Bangka Prima Tin</v>
      </c>
    </row>
    <row r="72" spans="1:28" s="227" customFormat="1" ht="25.5">
      <c r="A72" s="181" t="s">
        <v>15307</v>
      </c>
      <c r="B72" s="182" t="str">
        <f ca="1">IF(LEN(A72)=0,"",INDEX('Smelter Look-up'!$A:$A,MATCH($A72,'Smelter Look-up'!$E:$E,0)))</f>
        <v>Tin</v>
      </c>
      <c r="C72" s="186" t="str">
        <f ca="1">IF(LEN(A72)=0,"",INDEX('Smelter Look-up'!$C:$C,MATCH($A72,'Smelter Look-up'!$E:$E,0)))</f>
        <v>PT Cipta Persada Mulia</v>
      </c>
      <c r="D72" s="230"/>
      <c r="E72" s="182" t="str">
        <f ca="1">IF(ISERROR($V72),"",OFFSET('Smelter Look-up'!$D$4,$V72-4,0)&amp;"")</f>
        <v>INDONESIA</v>
      </c>
      <c r="F72" s="182" t="str">
        <f ca="1">IF(ISERROR($V72),"",OFFSET('Smelter Look-up'!$E$4,$V72-4,0))</f>
        <v>CID002696</v>
      </c>
      <c r="G72" s="182" t="str">
        <f ca="1">IF(C72=$X$4,IF(ISERROR($V72),"Enter smelter details","RMI"),IF(ISERROR($V72),"",OFFSET('Smelter Look-up'!$F$4,$V72-4,0)))</f>
        <v>RMI</v>
      </c>
      <c r="H72" s="183" t="s">
        <v>15831</v>
      </c>
      <c r="I72" s="184" t="str">
        <f ca="1">IF(ISERROR($V72),"",OFFSET('Smelter Look-up'!$H$4,$V72-4,0))</f>
        <v>Batam</v>
      </c>
      <c r="J72" s="184" t="str">
        <f ca="1">IF(ISERROR($V72),"",OFFSET('Smelter Look-up'!$I$4,$V72-4,0))</f>
        <v>Kepulauan Riau</v>
      </c>
      <c r="K72" s="224" t="s">
        <v>15831</v>
      </c>
      <c r="L72" s="224" t="s">
        <v>15831</v>
      </c>
      <c r="M72" s="224" t="s">
        <v>15831</v>
      </c>
      <c r="N72" s="224" t="s">
        <v>15831</v>
      </c>
      <c r="O72" s="224" t="s">
        <v>15834</v>
      </c>
      <c r="P72" s="185" t="s">
        <v>476</v>
      </c>
      <c r="Q72" s="225" t="s">
        <v>15831</v>
      </c>
      <c r="R72" s="182" t="str">
        <f ca="1">IF(ISERROR($V72),"",OFFSET('Smelter Look-up'!$C$4,$V72-4,0)&amp;"")</f>
        <v>PT Cipta Persada Mulia</v>
      </c>
      <c r="S72" s="181" t="str">
        <f t="shared" ca="1" si="11"/>
        <v>ID</v>
      </c>
      <c r="T72" s="181" t="str">
        <f ca="1">IF(B72="","",IF(ISERROR(MATCH($J72,SorP!$B$1:$B$6226,0)),"",INDIRECT("'SorP'!$A$"&amp;MATCH($S72&amp;$J72,SorP!C:C,0))))</f>
        <v>ID-KR</v>
      </c>
      <c r="U72" s="201"/>
      <c r="V72" s="226">
        <f ca="1">IF(C72="",NA(),IF(OR(C72="Smelter not listed",C72="Smelter not yet identified"),MATCH($B72&amp;$D72,'Smelter Look-up'!$J:$J,0),MATCH($B72&amp;$C72,'Smelter Look-up'!$J:$J,0)))</f>
        <v>501</v>
      </c>
      <c r="X72" s="227">
        <f t="shared" ca="1" si="12"/>
        <v>0</v>
      </c>
      <c r="AB72" s="228" t="str">
        <f t="shared" ca="1" si="13"/>
        <v>TinPT Cipta Persada Mulia</v>
      </c>
    </row>
    <row r="73" spans="1:28" s="227" customFormat="1" ht="25.5">
      <c r="A73" s="181" t="s">
        <v>759</v>
      </c>
      <c r="B73" s="182" t="str">
        <f ca="1">IF(LEN(A73)=0,"",INDEX('Smelter Look-up'!$A:$A,MATCH($A73,'Smelter Look-up'!$E:$E,0)))</f>
        <v>Tin</v>
      </c>
      <c r="C73" s="186" t="str">
        <f ca="1">IF(LEN(A73)=0,"",INDEX('Smelter Look-up'!$C:$C,MATCH($A73,'Smelter Look-up'!$E:$E,0)))</f>
        <v>PT Mitra Stania Prima</v>
      </c>
      <c r="D73" s="230"/>
      <c r="E73" s="182" t="str">
        <f ca="1">IF(ISERROR($V73),"",OFFSET('Smelter Look-up'!$D$4,$V73-4,0)&amp;"")</f>
        <v>INDONESIA</v>
      </c>
      <c r="F73" s="182" t="str">
        <f ca="1">IF(ISERROR($V73),"",OFFSET('Smelter Look-up'!$E$4,$V73-4,0))</f>
        <v>CID001453</v>
      </c>
      <c r="G73" s="182" t="str">
        <f ca="1">IF(C73=$X$4,IF(ISERROR($V73),"Enter smelter details","RMI"),IF(ISERROR($V73),"",OFFSET('Smelter Look-up'!$F$4,$V73-4,0)))</f>
        <v>RMI</v>
      </c>
      <c r="H73" s="183" t="s">
        <v>15831</v>
      </c>
      <c r="I73" s="184" t="str">
        <f ca="1">IF(ISERROR($V73),"",OFFSET('Smelter Look-up'!$H$4,$V73-4,0))</f>
        <v>Sungailiat</v>
      </c>
      <c r="J73" s="184" t="str">
        <f ca="1">IF(ISERROR($V73),"",OFFSET('Smelter Look-up'!$I$4,$V73-4,0))</f>
        <v>Kepulauan Bangka Belitung</v>
      </c>
      <c r="K73" s="224" t="s">
        <v>15831</v>
      </c>
      <c r="L73" s="224" t="s">
        <v>15831</v>
      </c>
      <c r="M73" s="224" t="s">
        <v>15831</v>
      </c>
      <c r="N73" s="224" t="s">
        <v>15831</v>
      </c>
      <c r="O73" s="224" t="s">
        <v>15834</v>
      </c>
      <c r="P73" s="185" t="s">
        <v>476</v>
      </c>
      <c r="Q73" s="225" t="s">
        <v>15831</v>
      </c>
      <c r="R73" s="182" t="str">
        <f ca="1">IF(ISERROR($V73),"",OFFSET('Smelter Look-up'!$C$4,$V73-4,0)&amp;"")</f>
        <v>PT Mitra Stania Prima</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502</v>
      </c>
      <c r="X73" s="227">
        <f t="shared" ca="1" si="12"/>
        <v>0</v>
      </c>
      <c r="AB73" s="228" t="str">
        <f t="shared" ca="1" si="13"/>
        <v>TinPT Mitra Stania Prima</v>
      </c>
    </row>
    <row r="74" spans="1:28" s="227" customFormat="1" ht="25.5">
      <c r="A74" s="181" t="s">
        <v>13775</v>
      </c>
      <c r="B74" s="182" t="str">
        <f ca="1">IF(LEN(A74)=0,"",INDEX('Smelter Look-up'!$A:$A,MATCH($A74,'Smelter Look-up'!$E:$E,0)))</f>
        <v>Tin</v>
      </c>
      <c r="C74" s="186" t="str">
        <f ca="1">IF(LEN(A74)=0,"",INDEX('Smelter Look-up'!$C:$C,MATCH($A74,'Smelter Look-up'!$E:$E,0)))</f>
        <v>PT Mitra Sukses Globalindo</v>
      </c>
      <c r="D74" s="230"/>
      <c r="E74" s="182" t="str">
        <f ca="1">IF(ISERROR($V74),"",OFFSET('Smelter Look-up'!$D$4,$V74-4,0)&amp;"")</f>
        <v>INDONESIA</v>
      </c>
      <c r="F74" s="182" t="str">
        <f ca="1">IF(ISERROR($V74),"",OFFSET('Smelter Look-up'!$E$4,$V74-4,0))</f>
        <v>CID003449</v>
      </c>
      <c r="G74" s="182" t="str">
        <f ca="1">IF(C74=$X$4,IF(ISERROR($V74),"Enter smelter details","RMI"),IF(ISERROR($V74),"",OFFSET('Smelter Look-up'!$F$4,$V74-4,0)))</f>
        <v>RMI</v>
      </c>
      <c r="H74" s="183" t="s">
        <v>15831</v>
      </c>
      <c r="I74" s="184" t="str">
        <f ca="1">IF(ISERROR($V74),"",OFFSET('Smelter Look-up'!$H$4,$V74-4,0))</f>
        <v>Pangkalpinang</v>
      </c>
      <c r="J74" s="184" t="str">
        <f ca="1">IF(ISERROR($V74),"",OFFSET('Smelter Look-up'!$I$4,$V74-4,0))</f>
        <v>Kepulauan Bangka Belitung</v>
      </c>
      <c r="K74" s="224" t="s">
        <v>15831</v>
      </c>
      <c r="L74" s="224" t="s">
        <v>15831</v>
      </c>
      <c r="M74" s="224" t="s">
        <v>15831</v>
      </c>
      <c r="N74" s="224" t="s">
        <v>15831</v>
      </c>
      <c r="O74" s="224" t="s">
        <v>15834</v>
      </c>
      <c r="P74" s="185" t="s">
        <v>476</v>
      </c>
      <c r="Q74" s="225" t="s">
        <v>15831</v>
      </c>
      <c r="R74" s="182" t="str">
        <f ca="1">IF(ISERROR($V74),"",OFFSET('Smelter Look-up'!$C$4,$V74-4,0)&amp;"")</f>
        <v>PT Mitra Sukses Globalindo</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503</v>
      </c>
      <c r="X74" s="227">
        <f t="shared" ca="1" si="12"/>
        <v>0</v>
      </c>
      <c r="AB74" s="228" t="str">
        <f t="shared" ca="1" si="13"/>
        <v>TinPT Mitra Sukses Globalindo</v>
      </c>
    </row>
    <row r="75" spans="1:28" s="227" customFormat="1" ht="25.5">
      <c r="A75" s="181" t="s">
        <v>15345</v>
      </c>
      <c r="B75" s="182" t="str">
        <f ca="1">IF(LEN(A75)=0,"",INDEX('Smelter Look-up'!$A:$A,MATCH($A75,'Smelter Look-up'!$E:$E,0)))</f>
        <v>Tin</v>
      </c>
      <c r="C75" s="186" t="str">
        <f ca="1">IF(LEN(A75)=0,"",INDEX('Smelter Look-up'!$C:$C,MATCH($A75,'Smelter Look-up'!$E:$E,0)))</f>
        <v>PT Premium Tin Indonesia</v>
      </c>
      <c r="D75" s="230"/>
      <c r="E75" s="182" t="str">
        <f ca="1">IF(ISERROR($V75),"",OFFSET('Smelter Look-up'!$D$4,$V75-4,0)&amp;"")</f>
        <v>INDONESIA</v>
      </c>
      <c r="F75" s="182" t="str">
        <f ca="1">IF(ISERROR($V75),"",OFFSET('Smelter Look-up'!$E$4,$V75-4,0))</f>
        <v>CID000313</v>
      </c>
      <c r="G75" s="182" t="str">
        <f ca="1">IF(C75=$X$4,IF(ISERROR($V75),"Enter smelter details","RMI"),IF(ISERROR($V75),"",OFFSET('Smelter Look-up'!$F$4,$V75-4,0)))</f>
        <v>RMI</v>
      </c>
      <c r="H75" s="183" t="s">
        <v>15831</v>
      </c>
      <c r="I75" s="184" t="str">
        <f ca="1">IF(ISERROR($V75),"",OFFSET('Smelter Look-up'!$H$4,$V75-4,0))</f>
        <v>Pangkalan Baru</v>
      </c>
      <c r="J75" s="184" t="str">
        <f ca="1">IF(ISERROR($V75),"",OFFSET('Smelter Look-up'!$I$4,$V75-4,0))</f>
        <v>Kepulauan Bangka Belitung</v>
      </c>
      <c r="K75" s="224" t="s">
        <v>15831</v>
      </c>
      <c r="L75" s="224" t="s">
        <v>15831</v>
      </c>
      <c r="M75" s="224" t="s">
        <v>15831</v>
      </c>
      <c r="N75" s="224" t="s">
        <v>15831</v>
      </c>
      <c r="O75" s="224" t="s">
        <v>15834</v>
      </c>
      <c r="P75" s="185" t="s">
        <v>476</v>
      </c>
      <c r="Q75" s="225" t="s">
        <v>15831</v>
      </c>
      <c r="R75" s="182" t="str">
        <f ca="1">IF(ISERROR($V75),"",OFFSET('Smelter Look-up'!$C$4,$V75-4,0)&amp;"")</f>
        <v>PT Premium Tin Indonesia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504</v>
      </c>
      <c r="X75" s="227">
        <f t="shared" ca="1" si="12"/>
        <v>0</v>
      </c>
      <c r="AB75" s="228" t="str">
        <f t="shared" ca="1" si="13"/>
        <v>TinPT Premium Tin Indonesia</v>
      </c>
    </row>
    <row r="76" spans="1:28" s="227" customFormat="1" ht="25.5">
      <c r="A76" s="181" t="s">
        <v>15714</v>
      </c>
      <c r="B76" s="182" t="str">
        <f ca="1">IF(LEN(A76)=0,"",INDEX('Smelter Look-up'!$A:$A,MATCH($A76,'Smelter Look-up'!$E:$E,0)))</f>
        <v>Tin</v>
      </c>
      <c r="C76" s="186" t="str">
        <f ca="1">IF(LEN(A76)=0,"",INDEX('Smelter Look-up'!$C:$C,MATCH($A76,'Smelter Look-up'!$E:$E,0)))</f>
        <v>PT Prima Timah Utama</v>
      </c>
      <c r="D76" s="230"/>
      <c r="E76" s="182" t="str">
        <f ca="1">IF(ISERROR($V76),"",OFFSET('Smelter Look-up'!$D$4,$V76-4,0)&amp;"")</f>
        <v>INDONESIA</v>
      </c>
      <c r="F76" s="182" t="str">
        <f ca="1">IF(ISERROR($V76),"",OFFSET('Smelter Look-up'!$E$4,$V76-4,0))</f>
        <v>CID001458</v>
      </c>
      <c r="G76" s="182" t="str">
        <f ca="1">IF(C76=$X$4,IF(ISERROR($V76),"Enter smelter details","RMI"),IF(ISERROR($V76),"",OFFSET('Smelter Look-up'!$F$4,$V76-4,0)))</f>
        <v>RMI</v>
      </c>
      <c r="H76" s="183" t="s">
        <v>15831</v>
      </c>
      <c r="I76" s="184" t="str">
        <f ca="1">IF(ISERROR($V76),"",OFFSET('Smelter Look-up'!$H$4,$V76-4,0))</f>
        <v>Pangkal Pinang</v>
      </c>
      <c r="J76" s="184" t="str">
        <f ca="1">IF(ISERROR($V76),"",OFFSET('Smelter Look-up'!$I$4,$V76-4,0))</f>
        <v>Kepulauan Bangka Belitung</v>
      </c>
      <c r="K76" s="224" t="s">
        <v>15831</v>
      </c>
      <c r="L76" s="224" t="s">
        <v>15831</v>
      </c>
      <c r="M76" s="224" t="s">
        <v>15831</v>
      </c>
      <c r="N76" s="224" t="s">
        <v>15831</v>
      </c>
      <c r="O76" s="224" t="s">
        <v>15834</v>
      </c>
      <c r="P76" s="185" t="s">
        <v>476</v>
      </c>
      <c r="Q76" s="225" t="s">
        <v>15831</v>
      </c>
      <c r="R76" s="182" t="str">
        <f ca="1">IF(ISERROR($V76),"",OFFSET('Smelter Look-up'!$C$4,$V76-4,0)&amp;"")</f>
        <v>PT Prima Timah Utama</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505</v>
      </c>
      <c r="X76" s="227">
        <f t="shared" ca="1" si="12"/>
        <v>0</v>
      </c>
      <c r="AB76" s="228" t="str">
        <f t="shared" ca="1" si="13"/>
        <v>TinPT Prima Timah Utama</v>
      </c>
    </row>
    <row r="77" spans="1:28" s="227" customFormat="1" ht="25.5">
      <c r="A77" s="181" t="s">
        <v>15310</v>
      </c>
      <c r="B77" s="182" t="str">
        <f ca="1">IF(LEN(A77)=0,"",INDEX('Smelter Look-up'!$A:$A,MATCH($A77,'Smelter Look-up'!$E:$E,0)))</f>
        <v>Tin</v>
      </c>
      <c r="C77" s="186" t="str">
        <f ca="1">IF(LEN(A77)=0,"",INDEX('Smelter Look-up'!$C:$C,MATCH($A77,'Smelter Look-up'!$E:$E,0)))</f>
        <v>PT Putera Sarana Shakti (PT PSS)</v>
      </c>
      <c r="D77" s="230"/>
      <c r="E77" s="182" t="str">
        <f ca="1">IF(ISERROR($V77),"",OFFSET('Smelter Look-up'!$D$4,$V77-4,0)&amp;"")</f>
        <v>INDONESIA</v>
      </c>
      <c r="F77" s="182" t="str">
        <f ca="1">IF(ISERROR($V77),"",OFFSET('Smelter Look-up'!$E$4,$V77-4,0))</f>
        <v>CID003868</v>
      </c>
      <c r="G77" s="182" t="str">
        <f ca="1">IF(C77=$X$4,IF(ISERROR($V77),"Enter smelter details","RMI"),IF(ISERROR($V77),"",OFFSET('Smelter Look-up'!$F$4,$V77-4,0)))</f>
        <v>RMI</v>
      </c>
      <c r="H77" s="183" t="s">
        <v>15831</v>
      </c>
      <c r="I77" s="184" t="str">
        <f ca="1">IF(ISERROR($V77),"",OFFSET('Smelter Look-up'!$H$4,$V77-4,0))</f>
        <v>Sungailiat</v>
      </c>
      <c r="J77" s="184" t="str">
        <f ca="1">IF(ISERROR($V77),"",OFFSET('Smelter Look-up'!$I$4,$V77-4,0))</f>
        <v>Kepulauan Bangka Belitung</v>
      </c>
      <c r="K77" s="224" t="s">
        <v>15831</v>
      </c>
      <c r="L77" s="224" t="s">
        <v>15831</v>
      </c>
      <c r="M77" s="224" t="s">
        <v>15831</v>
      </c>
      <c r="N77" s="224" t="s">
        <v>15831</v>
      </c>
      <c r="O77" s="224" t="s">
        <v>15834</v>
      </c>
      <c r="P77" s="185" t="s">
        <v>476</v>
      </c>
      <c r="Q77" s="225" t="s">
        <v>15831</v>
      </c>
      <c r="R77" s="182" t="str">
        <f ca="1">IF(ISERROR($V77),"",OFFSET('Smelter Look-up'!$C$4,$V77-4,0)&amp;"")</f>
        <v>PT Putera Sarana Shakti (PT PSS)</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506</v>
      </c>
      <c r="X77" s="227">
        <f t="shared" ca="1" si="12"/>
        <v>0</v>
      </c>
      <c r="AB77" s="228" t="str">
        <f t="shared" ca="1" si="13"/>
        <v>TinPT Putera Sarana Shakti (PT PSS)</v>
      </c>
    </row>
    <row r="78" spans="1:28" s="227" customFormat="1" ht="25.5">
      <c r="A78" s="181" t="s">
        <v>15625</v>
      </c>
      <c r="B78" s="182" t="str">
        <f ca="1">IF(LEN(A78)=0,"",INDEX('Smelter Look-up'!$A:$A,MATCH($A78,'Smelter Look-up'!$E:$E,0)))</f>
        <v>Tin</v>
      </c>
      <c r="C78" s="186" t="str">
        <f ca="1">IF(LEN(A78)=0,"",INDEX('Smelter Look-up'!$C:$C,MATCH($A78,'Smelter Look-up'!$E:$E,0)))</f>
        <v>PT Rajehan Ariq</v>
      </c>
      <c r="D78" s="230"/>
      <c r="E78" s="182" t="str">
        <f ca="1">IF(ISERROR($V78),"",OFFSET('Smelter Look-up'!$D$4,$V78-4,0)&amp;"")</f>
        <v>INDONESIA</v>
      </c>
      <c r="F78" s="182" t="str">
        <f ca="1">IF(ISERROR($V78),"",OFFSET('Smelter Look-up'!$E$4,$V78-4,0))</f>
        <v>CID002593</v>
      </c>
      <c r="G78" s="182" t="str">
        <f ca="1">IF(C78=$X$4,IF(ISERROR($V78),"Enter smelter details","RMI"),IF(ISERROR($V78),"",OFFSET('Smelter Look-up'!$F$4,$V78-4,0)))</f>
        <v>RMI</v>
      </c>
      <c r="H78" s="183" t="s">
        <v>15831</v>
      </c>
      <c r="I78" s="184" t="str">
        <f ca="1">IF(ISERROR($V78),"",OFFSET('Smelter Look-up'!$H$4,$V78-4,0))</f>
        <v>Pangkal Pinang</v>
      </c>
      <c r="J78" s="184" t="str">
        <f ca="1">IF(ISERROR($V78),"",OFFSET('Smelter Look-up'!$I$4,$V78-4,0))</f>
        <v>Kepulauan Bangka Belitung</v>
      </c>
      <c r="K78" s="224" t="s">
        <v>15831</v>
      </c>
      <c r="L78" s="224" t="s">
        <v>15831</v>
      </c>
      <c r="M78" s="224" t="s">
        <v>15831</v>
      </c>
      <c r="N78" s="224" t="s">
        <v>15831</v>
      </c>
      <c r="O78" s="224" t="s">
        <v>15834</v>
      </c>
      <c r="P78" s="185" t="s">
        <v>476</v>
      </c>
      <c r="Q78" s="225" t="s">
        <v>15831</v>
      </c>
      <c r="R78" s="182" t="str">
        <f ca="1">IF(ISERROR($V78),"",OFFSET('Smelter Look-up'!$C$4,$V78-4,0)&amp;"")</f>
        <v>PT Rajehan Ariq</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507</v>
      </c>
      <c r="X78" s="227">
        <f t="shared" ca="1" si="12"/>
        <v>0</v>
      </c>
      <c r="AB78" s="228" t="str">
        <f t="shared" ca="1" si="13"/>
        <v>TinPT Rajehan Ariq</v>
      </c>
    </row>
    <row r="79" spans="1:28" s="227" customFormat="1" ht="25.5">
      <c r="A79" s="181" t="s">
        <v>777</v>
      </c>
      <c r="B79" s="182" t="str">
        <f ca="1">IF(LEN(A79)=0,"",INDEX('Smelter Look-up'!$A:$A,MATCH($A79,'Smelter Look-up'!$E:$E,0)))</f>
        <v>Tin</v>
      </c>
      <c r="C79" s="186" t="str">
        <f ca="1">IF(LEN(A79)=0,"",INDEX('Smelter Look-up'!$C:$C,MATCH($A79,'Smelter Look-up'!$E:$E,0)))</f>
        <v>PT Timah Tbk Kundur</v>
      </c>
      <c r="D79" s="230"/>
      <c r="E79" s="182" t="str">
        <f ca="1">IF(ISERROR($V79),"",OFFSET('Smelter Look-up'!$D$4,$V79-4,0)&amp;"")</f>
        <v>INDONESIA</v>
      </c>
      <c r="F79" s="182" t="str">
        <f ca="1">IF(ISERROR($V79),"",OFFSET('Smelter Look-up'!$E$4,$V79-4,0))</f>
        <v>CID001477</v>
      </c>
      <c r="G79" s="182" t="str">
        <f ca="1">IF(C79=$X$4,IF(ISERROR($V79),"Enter smelter details","RMI"),IF(ISERROR($V79),"",OFFSET('Smelter Look-up'!$F$4,$V79-4,0)))</f>
        <v>RMI</v>
      </c>
      <c r="H79" s="183" t="s">
        <v>15831</v>
      </c>
      <c r="I79" s="184" t="str">
        <f ca="1">IF(ISERROR($V79),"",OFFSET('Smelter Look-up'!$H$4,$V79-4,0))</f>
        <v>Kundur</v>
      </c>
      <c r="J79" s="184" t="str">
        <f ca="1">IF(ISERROR($V79),"",OFFSET('Smelter Look-up'!$I$4,$V79-4,0))</f>
        <v>Riau</v>
      </c>
      <c r="K79" s="224" t="s">
        <v>15831</v>
      </c>
      <c r="L79" s="224" t="s">
        <v>15831</v>
      </c>
      <c r="M79" s="224" t="s">
        <v>15831</v>
      </c>
      <c r="N79" s="224" t="s">
        <v>15831</v>
      </c>
      <c r="O79" s="224" t="s">
        <v>15834</v>
      </c>
      <c r="P79" s="185" t="s">
        <v>476</v>
      </c>
      <c r="Q79" s="225" t="s">
        <v>15831</v>
      </c>
      <c r="R79" s="182" t="str">
        <f ca="1">IF(ISERROR($V79),"",OFFSET('Smelter Look-up'!$C$4,$V79-4,0)&amp;"")</f>
        <v>PT Timah Tbk Kundur</v>
      </c>
      <c r="S79" s="181" t="str">
        <f t="shared" ca="1" si="11"/>
        <v>ID</v>
      </c>
      <c r="T79" s="181" t="str">
        <f ca="1">IF(B79="","",IF(ISERROR(MATCH($J79,SorP!$B$1:$B$6226,0)),"",INDIRECT("'SorP'!$A$"&amp;MATCH($S79&amp;$J79,SorP!C:C,0))))</f>
        <v>ID-RI</v>
      </c>
      <c r="U79" s="201"/>
      <c r="V79" s="226">
        <f ca="1">IF(C79="",NA(),IF(OR(C79="Smelter not listed",C79="Smelter not yet identified"),MATCH($B79&amp;$D79,'Smelter Look-up'!$J:$J,0),MATCH($B79&amp;$C79,'Smelter Look-up'!$J:$J,0)))</f>
        <v>509</v>
      </c>
      <c r="X79" s="227">
        <f t="shared" ca="1" si="12"/>
        <v>0</v>
      </c>
      <c r="AB79" s="228" t="str">
        <f t="shared" ca="1" si="13"/>
        <v>TinPT Timah Tbk Kundur</v>
      </c>
    </row>
    <row r="80" spans="1:28" s="227" customFormat="1" ht="25.5">
      <c r="A80" s="181" t="s">
        <v>760</v>
      </c>
      <c r="B80" s="182" t="str">
        <f ca="1">IF(LEN(A80)=0,"",INDEX('Smelter Look-up'!$A:$A,MATCH($A80,'Smelter Look-up'!$E:$E,0)))</f>
        <v>Tin</v>
      </c>
      <c r="C80" s="186" t="str">
        <f ca="1">IF(LEN(A80)=0,"",INDEX('Smelter Look-up'!$C:$C,MATCH($A80,'Smelter Look-up'!$E:$E,0)))</f>
        <v>PT Timah Tbk Mentok</v>
      </c>
      <c r="D80" s="230"/>
      <c r="E80" s="182" t="str">
        <f ca="1">IF(ISERROR($V80),"",OFFSET('Smelter Look-up'!$D$4,$V80-4,0)&amp;"")</f>
        <v>INDONESIA</v>
      </c>
      <c r="F80" s="182" t="str">
        <f ca="1">IF(ISERROR($V80),"",OFFSET('Smelter Look-up'!$E$4,$V80-4,0))</f>
        <v>CID001482</v>
      </c>
      <c r="G80" s="182" t="str">
        <f ca="1">IF(C80=$X$4,IF(ISERROR($V80),"Enter smelter details","RMI"),IF(ISERROR($V80),"",OFFSET('Smelter Look-up'!$F$4,$V80-4,0)))</f>
        <v>RMI</v>
      </c>
      <c r="H80" s="183" t="s">
        <v>15831</v>
      </c>
      <c r="I80" s="184" t="str">
        <f ca="1">IF(ISERROR($V80),"",OFFSET('Smelter Look-up'!$H$4,$V80-4,0))</f>
        <v>Mentok</v>
      </c>
      <c r="J80" s="184" t="str">
        <f ca="1">IF(ISERROR($V80),"",OFFSET('Smelter Look-up'!$I$4,$V80-4,0))</f>
        <v>Kepulauan Bangka Belitung</v>
      </c>
      <c r="K80" s="224" t="s">
        <v>15831</v>
      </c>
      <c r="L80" s="224" t="s">
        <v>15831</v>
      </c>
      <c r="M80" s="224" t="s">
        <v>15831</v>
      </c>
      <c r="N80" s="224" t="s">
        <v>15831</v>
      </c>
      <c r="O80" s="224" t="s">
        <v>15834</v>
      </c>
      <c r="P80" s="185" t="s">
        <v>476</v>
      </c>
      <c r="Q80" s="225" t="s">
        <v>15831</v>
      </c>
      <c r="R80" s="182" t="str">
        <f ca="1">IF(ISERROR($V80),"",OFFSET('Smelter Look-up'!$C$4,$V80-4,0)&amp;"")</f>
        <v>PT Timah Tbk Mentok</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510</v>
      </c>
      <c r="X80" s="227">
        <f t="shared" ca="1" si="12"/>
        <v>0</v>
      </c>
      <c r="AB80" s="228" t="str">
        <f t="shared" ca="1" si="13"/>
        <v>TinPT Timah Tbk Mentok</v>
      </c>
    </row>
    <row r="81" spans="1:28" s="227" customFormat="1" ht="20.25">
      <c r="A81" s="181" t="s">
        <v>1771</v>
      </c>
      <c r="B81" s="182" t="str">
        <f ca="1">IF(LEN(A81)=0,"",INDEX('Smelter Look-up'!$A:$A,MATCH($A81,'Smelter Look-up'!$E:$E,0)))</f>
        <v>Tin</v>
      </c>
      <c r="C81" s="186" t="str">
        <f ca="1">IF(LEN(A81)=0,"",INDEX('Smelter Look-up'!$C:$C,MATCH($A81,'Smelter Look-up'!$E:$E,0)))</f>
        <v>Resind Industria e Comercio Ltda.</v>
      </c>
      <c r="D81" s="230"/>
      <c r="E81" s="182" t="str">
        <f ca="1">IF(ISERROR($V81),"",OFFSET('Smelter Look-up'!$D$4,$V81-4,0)&amp;"")</f>
        <v>BRAZIL</v>
      </c>
      <c r="F81" s="182" t="str">
        <f ca="1">IF(ISERROR($V81),"",OFFSET('Smelter Look-up'!$E$4,$V81-4,0))</f>
        <v>CID002706</v>
      </c>
      <c r="G81" s="182" t="str">
        <f ca="1">IF(C81=$X$4,IF(ISERROR($V81),"Enter smelter details","RMI"),IF(ISERROR($V81),"",OFFSET('Smelter Look-up'!$F$4,$V81-4,0)))</f>
        <v>RMI</v>
      </c>
      <c r="H81" s="183" t="s">
        <v>15831</v>
      </c>
      <c r="I81" s="184" t="str">
        <f ca="1">IF(ISERROR($V81),"",OFFSET('Smelter Look-up'!$H$4,$V81-4,0))</f>
        <v>São João del Rei</v>
      </c>
      <c r="J81" s="184" t="str">
        <f ca="1">IF(ISERROR($V81),"",OFFSET('Smelter Look-up'!$I$4,$V81-4,0))</f>
        <v>Minas gerais</v>
      </c>
      <c r="K81" s="224" t="s">
        <v>15831</v>
      </c>
      <c r="L81" s="224" t="s">
        <v>15831</v>
      </c>
      <c r="M81" s="224" t="s">
        <v>15831</v>
      </c>
      <c r="N81" s="224" t="s">
        <v>15831</v>
      </c>
      <c r="O81" s="224" t="s">
        <v>15832</v>
      </c>
      <c r="P81" s="185" t="s">
        <v>476</v>
      </c>
      <c r="Q81" s="225" t="s">
        <v>15831</v>
      </c>
      <c r="R81" s="182" t="str">
        <f ca="1">IF(ISERROR($V81),"",OFFSET('Smelter Look-up'!$C$4,$V81-4,0)&amp;"")</f>
        <v>Resind Industria e Comercio Ltda.</v>
      </c>
      <c r="S81" s="181" t="str">
        <f t="shared" ca="1" si="11"/>
        <v>BR</v>
      </c>
      <c r="T81" s="181" t="str">
        <f ca="1">IF(B81="","",IF(ISERROR(MATCH($J81,SorP!$B$1:$B$6226,0)),"",INDIRECT("'SorP'!$A$"&amp;MATCH($S81&amp;$J81,SorP!C:C,0))))</f>
        <v>BR-MG</v>
      </c>
      <c r="U81" s="201"/>
      <c r="V81" s="226">
        <f ca="1">IF(C81="",NA(),IF(OR(C81="Smelter not listed",C81="Smelter not yet identified"),MATCH($B81&amp;$D81,'Smelter Look-up'!$J:$J,0),MATCH($B81&amp;$C81,'Smelter Look-up'!$J:$J,0)))</f>
        <v>512</v>
      </c>
      <c r="X81" s="227">
        <f t="shared" ca="1" si="12"/>
        <v>0</v>
      </c>
      <c r="AB81" s="228" t="str">
        <f t="shared" ca="1" si="13"/>
        <v>TinResind Industria e Comercio Ltda.</v>
      </c>
    </row>
    <row r="82" spans="1:28" s="227" customFormat="1" ht="25.5">
      <c r="A82" s="181" t="s">
        <v>762</v>
      </c>
      <c r="B82" s="182" t="str">
        <f ca="1">IF(LEN(A82)=0,"",INDEX('Smelter Look-up'!$A:$A,MATCH($A82,'Smelter Look-up'!$E:$E,0)))</f>
        <v>Tin</v>
      </c>
      <c r="C82" s="186" t="str">
        <f ca="1">IF(LEN(A82)=0,"",INDEX('Smelter Look-up'!$C:$C,MATCH($A82,'Smelter Look-up'!$E:$E,0)))</f>
        <v>Rui Da Hung</v>
      </c>
      <c r="D82" s="230"/>
      <c r="E82" s="182" t="str">
        <f ca="1">IF(ISERROR($V82),"",OFFSET('Smelter Look-up'!$D$4,$V82-4,0)&amp;"")</f>
        <v>TAIWAN, PROVINCE OF CHINA</v>
      </c>
      <c r="F82" s="182" t="str">
        <f ca="1">IF(ISERROR($V82),"",OFFSET('Smelter Look-up'!$E$4,$V82-4,0))</f>
        <v>CID001539</v>
      </c>
      <c r="G82" s="182" t="str">
        <f ca="1">IF(C82=$X$4,IF(ISERROR($V82),"Enter smelter details","RMI"),IF(ISERROR($V82),"",OFFSET('Smelter Look-up'!$F$4,$V82-4,0)))</f>
        <v>RMI</v>
      </c>
      <c r="H82" s="183" t="s">
        <v>15831</v>
      </c>
      <c r="I82" s="184" t="str">
        <f ca="1">IF(ISERROR($V82),"",OFFSET('Smelter Look-up'!$H$4,$V82-4,0))</f>
        <v>Longtan Shiang Taoyuan</v>
      </c>
      <c r="J82" s="184" t="str">
        <f ca="1">IF(ISERROR($V82),"",OFFSET('Smelter Look-up'!$I$4,$V82-4,0))</f>
        <v>Taoyuan</v>
      </c>
      <c r="K82" s="224" t="s">
        <v>15831</v>
      </c>
      <c r="L82" s="224" t="s">
        <v>15831</v>
      </c>
      <c r="M82" s="224" t="s">
        <v>15831</v>
      </c>
      <c r="N82" s="224" t="s">
        <v>15831</v>
      </c>
      <c r="O82" s="224" t="s">
        <v>15834</v>
      </c>
      <c r="P82" s="185" t="s">
        <v>476</v>
      </c>
      <c r="Q82" s="225" t="s">
        <v>15831</v>
      </c>
      <c r="R82" s="182" t="str">
        <f ca="1">IF(ISERROR($V82),"",OFFSET('Smelter Look-up'!$C$4,$V82-4,0)&amp;"")</f>
        <v>Rui Da Hung</v>
      </c>
      <c r="S82" s="181" t="str">
        <f t="shared" ca="1" si="11"/>
        <v>TW</v>
      </c>
      <c r="T82" s="181" t="str">
        <f ca="1">IF(B82="","",IF(ISERROR(MATCH($J82,SorP!$B$1:$B$6226,0)),"",INDIRECT("'SorP'!$A$"&amp;MATCH($S82&amp;$J82,SorP!C:C,0))))</f>
        <v>TW-TAO</v>
      </c>
      <c r="U82" s="201"/>
      <c r="V82" s="226">
        <f ca="1">IF(C82="",NA(),IF(OR(C82="Smelter not listed",C82="Smelter not yet identified"),MATCH($B82&amp;$D82,'Smelter Look-up'!$J:$J,0),MATCH($B82&amp;$C82,'Smelter Look-up'!$J:$J,0)))</f>
        <v>515</v>
      </c>
      <c r="X82" s="227">
        <f t="shared" ca="1" si="12"/>
        <v>0</v>
      </c>
      <c r="AB82" s="228" t="str">
        <f t="shared" ca="1" si="13"/>
        <v>TinRui Da Hung</v>
      </c>
    </row>
    <row r="83" spans="1:28" s="227" customFormat="1" ht="20.25">
      <c r="A83" s="181" t="s">
        <v>2483</v>
      </c>
      <c r="B83" s="182" t="str">
        <f ca="1">IF(LEN(A83)=0,"",INDEX('Smelter Look-up'!$A:$A,MATCH($A83,'Smelter Look-up'!$E:$E,0)))</f>
        <v>Tin</v>
      </c>
      <c r="C83" s="186" t="str">
        <f ca="1">IF(LEN(A83)=0,"",INDEX('Smelter Look-up'!$C:$C,MATCH($A83,'Smelter Look-up'!$E:$E,0)))</f>
        <v>Super Ligas</v>
      </c>
      <c r="D83" s="230"/>
      <c r="E83" s="182" t="str">
        <f ca="1">IF(ISERROR($V83),"",OFFSET('Smelter Look-up'!$D$4,$V83-4,0)&amp;"")</f>
        <v>BRAZIL</v>
      </c>
      <c r="F83" s="182" t="str">
        <f ca="1">IF(ISERROR($V83),"",OFFSET('Smelter Look-up'!$E$4,$V83-4,0))</f>
        <v>CID002756</v>
      </c>
      <c r="G83" s="182" t="str">
        <f ca="1">IF(C83=$X$4,IF(ISERROR($V83),"Enter smelter details","RMI"),IF(ISERROR($V83),"",OFFSET('Smelter Look-up'!$F$4,$V83-4,0)))</f>
        <v>RMI</v>
      </c>
      <c r="H83" s="183" t="s">
        <v>15831</v>
      </c>
      <c r="I83" s="184" t="str">
        <f ca="1">IF(ISERROR($V83),"",OFFSET('Smelter Look-up'!$H$4,$V83-4,0))</f>
        <v>Piracicaba</v>
      </c>
      <c r="J83" s="184" t="str">
        <f ca="1">IF(ISERROR($V83),"",OFFSET('Smelter Look-up'!$I$4,$V83-4,0))</f>
        <v>São Paulo</v>
      </c>
      <c r="K83" s="224" t="s">
        <v>15831</v>
      </c>
      <c r="L83" s="224" t="s">
        <v>15831</v>
      </c>
      <c r="M83" s="224" t="s">
        <v>15831</v>
      </c>
      <c r="N83" s="224" t="s">
        <v>15831</v>
      </c>
      <c r="O83" s="224" t="s">
        <v>15832</v>
      </c>
      <c r="P83" s="185" t="s">
        <v>476</v>
      </c>
      <c r="Q83" s="225" t="s">
        <v>15831</v>
      </c>
      <c r="R83" s="182" t="str">
        <f ca="1">IF(ISERROR($V83),"",OFFSET('Smelter Look-up'!$C$4,$V83-4,0)&amp;"")</f>
        <v>Super Ligas</v>
      </c>
      <c r="S83" s="181" t="str">
        <f t="shared" ca="1" si="11"/>
        <v>BR</v>
      </c>
      <c r="T83" s="181" t="str">
        <f ca="1">IF(B83="","",IF(ISERROR(MATCH($J83,SorP!$B$1:$B$6226,0)),"",INDIRECT("'SorP'!$A$"&amp;MATCH($S83&amp;$J83,SorP!C:C,0))))</f>
        <v>BR-SP</v>
      </c>
      <c r="U83" s="201"/>
      <c r="V83" s="226">
        <f ca="1">IF(C83="",NA(),IF(OR(C83="Smelter not listed",C83="Smelter not yet identified"),MATCH($B83&amp;$D83,'Smelter Look-up'!$J:$J,0),MATCH($B83&amp;$C83,'Smelter Look-up'!$J:$J,0)))</f>
        <v>517</v>
      </c>
      <c r="X83" s="227">
        <f t="shared" ca="1" si="12"/>
        <v>0</v>
      </c>
      <c r="AB83" s="228" t="str">
        <f t="shared" ca="1" si="13"/>
        <v>TinSuper Ligas</v>
      </c>
    </row>
    <row r="84" spans="1:28" s="227" customFormat="1" ht="38.25">
      <c r="A84" s="181" t="s">
        <v>15639</v>
      </c>
      <c r="B84" s="182" t="str">
        <f ca="1">IF(LEN(A84)=0,"",INDEX('Smelter Look-up'!$A:$A,MATCH($A84,'Smelter Look-up'!$E:$E,0)))</f>
        <v>Tin</v>
      </c>
      <c r="C84" s="186" t="str">
        <f ca="1">IF(LEN(A84)=0,"",INDEX('Smelter Look-up'!$C:$C,MATCH($A84,'Smelter Look-up'!$E:$E,0)))</f>
        <v>Takehara PVD Materials Plant / PVD Materials Division of MITSUI MINING &amp; SMELTING CO., LTD.</v>
      </c>
      <c r="D84" s="230"/>
      <c r="E84" s="182" t="str">
        <f ca="1">IF(ISERROR($V84),"",OFFSET('Smelter Look-up'!$D$4,$V84-4,0)&amp;"")</f>
        <v>JAPAN</v>
      </c>
      <c r="F84" s="182" t="str">
        <f ca="1">IF(ISERROR($V84),"",OFFSET('Smelter Look-up'!$E$4,$V84-4,0))</f>
        <v>CID004403</v>
      </c>
      <c r="G84" s="182" t="str">
        <f ca="1">IF(C84=$X$4,IF(ISERROR($V84),"Enter smelter details","RMI"),IF(ISERROR($V84),"",OFFSET('Smelter Look-up'!$F$4,$V84-4,0)))</f>
        <v>RMI</v>
      </c>
      <c r="H84" s="183" t="s">
        <v>15831</v>
      </c>
      <c r="I84" s="184" t="str">
        <f ca="1">IF(ISERROR($V84),"",OFFSET('Smelter Look-up'!$H$4,$V84-4,0))</f>
        <v>Hiroshima</v>
      </c>
      <c r="J84" s="184" t="str">
        <f ca="1">IF(ISERROR($V84),"",OFFSET('Smelter Look-up'!$I$4,$V84-4,0))</f>
        <v>Hirosima</v>
      </c>
      <c r="K84" s="224" t="s">
        <v>15831</v>
      </c>
      <c r="L84" s="224" t="s">
        <v>15831</v>
      </c>
      <c r="M84" s="224" t="s">
        <v>15831</v>
      </c>
      <c r="N84" s="224" t="s">
        <v>15831</v>
      </c>
      <c r="O84" s="224" t="s">
        <v>15835</v>
      </c>
      <c r="P84" s="185" t="s">
        <v>475</v>
      </c>
      <c r="Q84" s="225" t="s">
        <v>15831</v>
      </c>
      <c r="R84" s="182" t="str">
        <f ca="1">IF(ISERROR($V84),"",OFFSET('Smelter Look-up'!$C$4,$V84-4,0)&amp;"")</f>
        <v>Takehara PVD Materials Plant / PVD Materials Division of MITSUI MINING &amp; SMELTING CO., LTD.</v>
      </c>
      <c r="S84" s="181" t="str">
        <f t="shared" ca="1" si="11"/>
        <v>JP</v>
      </c>
      <c r="T84" s="181" t="str">
        <f ca="1">IF(B84="","",IF(ISERROR(MATCH($J84,SorP!$B$1:$B$6226,0)),"",INDIRECT("'SorP'!$A$"&amp;MATCH($S84&amp;$J84,SorP!C:C,0))))</f>
        <v>JP-34</v>
      </c>
      <c r="U84" s="201"/>
      <c r="V84" s="226">
        <f ca="1">IF(C84="",NA(),IF(OR(C84="Smelter not listed",C84="Smelter not yet identified"),MATCH($B84&amp;$D84,'Smelter Look-up'!$J:$J,0),MATCH($B84&amp;$C84,'Smelter Look-up'!$J:$J,0)))</f>
        <v>518</v>
      </c>
      <c r="X84" s="227">
        <f t="shared" ca="1" si="12"/>
        <v>0</v>
      </c>
      <c r="AB84" s="228" t="str">
        <f t="shared" ca="1" si="13"/>
        <v>TinTakehara PVD Materials Plant / PVD Materials Division of MITSUI MINING &amp; SMELTING CO., LTD.</v>
      </c>
    </row>
    <row r="85" spans="1:28" s="227" customFormat="1" ht="25.5">
      <c r="A85" s="181" t="s">
        <v>763</v>
      </c>
      <c r="B85" s="182" t="str">
        <f ca="1">IF(LEN(A85)=0,"",INDEX('Smelter Look-up'!$A:$A,MATCH($A85,'Smelter Look-up'!$E:$E,0)))</f>
        <v>Tin</v>
      </c>
      <c r="C85" s="186" t="str">
        <f ca="1">IF(LEN(A85)=0,"",INDEX('Smelter Look-up'!$C:$C,MATCH($A85,'Smelter Look-up'!$E:$E,0)))</f>
        <v>Thaisarco</v>
      </c>
      <c r="D85" s="230"/>
      <c r="E85" s="182" t="str">
        <f ca="1">IF(ISERROR($V85),"",OFFSET('Smelter Look-up'!$D$4,$V85-4,0)&amp;"")</f>
        <v>THAILAND</v>
      </c>
      <c r="F85" s="182" t="str">
        <f ca="1">IF(ISERROR($V85),"",OFFSET('Smelter Look-up'!$E$4,$V85-4,0))</f>
        <v>CID001898</v>
      </c>
      <c r="G85" s="182" t="str">
        <f ca="1">IF(C85=$X$4,IF(ISERROR($V85),"Enter smelter details","RMI"),IF(ISERROR($V85),"",OFFSET('Smelter Look-up'!$F$4,$V85-4,0)))</f>
        <v>RMI</v>
      </c>
      <c r="H85" s="183" t="s">
        <v>15831</v>
      </c>
      <c r="I85" s="184" t="str">
        <f ca="1">IF(ISERROR($V85),"",OFFSET('Smelter Look-up'!$H$4,$V85-4,0))</f>
        <v>Amphur Muang</v>
      </c>
      <c r="J85" s="184" t="str">
        <f ca="1">IF(ISERROR($V85),"",OFFSET('Smelter Look-up'!$I$4,$V85-4,0))</f>
        <v>Phuket</v>
      </c>
      <c r="K85" s="224" t="s">
        <v>15831</v>
      </c>
      <c r="L85" s="224" t="s">
        <v>15831</v>
      </c>
      <c r="M85" s="224" t="s">
        <v>15831</v>
      </c>
      <c r="N85" s="224" t="s">
        <v>15831</v>
      </c>
      <c r="O85" s="224" t="s">
        <v>15833</v>
      </c>
      <c r="P85" s="185" t="s">
        <v>476</v>
      </c>
      <c r="Q85" s="225" t="s">
        <v>15831</v>
      </c>
      <c r="R85" s="182" t="str">
        <f ca="1">IF(ISERROR($V85),"",OFFSET('Smelter Look-up'!$C$4,$V85-4,0)&amp;"")</f>
        <v>Thaisarco</v>
      </c>
      <c r="S85" s="181" t="str">
        <f t="shared" ca="1" si="11"/>
        <v>TH</v>
      </c>
      <c r="T85" s="181" t="str">
        <f ca="1">IF(B85="","",IF(ISERROR(MATCH($J85,SorP!$B$1:$B$6226,0)),"",INDIRECT("'SorP'!$A$"&amp;MATCH($S85&amp;$J85,SorP!C:C,0))))</f>
        <v>TH-83</v>
      </c>
      <c r="U85" s="201"/>
      <c r="V85" s="226">
        <f ca="1">IF(C85="",NA(),IF(OR(C85="Smelter not listed",C85="Smelter not yet identified"),MATCH($B85&amp;$D85,'Smelter Look-up'!$J:$J,0),MATCH($B85&amp;$C85,'Smelter Look-up'!$J:$J,0)))</f>
        <v>521</v>
      </c>
      <c r="X85" s="227">
        <f t="shared" ca="1" si="12"/>
        <v>0</v>
      </c>
      <c r="AB85" s="228" t="str">
        <f t="shared" ca="1" si="13"/>
        <v>TinThaisarco</v>
      </c>
    </row>
    <row r="86" spans="1:28" s="227" customFormat="1" ht="25.5">
      <c r="A86" s="181" t="s">
        <v>766</v>
      </c>
      <c r="B86" s="182" t="str">
        <f ca="1">IF(LEN(A86)=0,"",INDEX('Smelter Look-up'!$A:$A,MATCH($A86,'Smelter Look-up'!$E:$E,0)))</f>
        <v>Tin</v>
      </c>
      <c r="C86" s="186" t="str">
        <f ca="1">IF(LEN(A86)=0,"",INDEX('Smelter Look-up'!$C:$C,MATCH($A86,'Smelter Look-up'!$E:$E,0)))</f>
        <v>Tin Smelting Branch of Yunnan Tin Co., Ltd.</v>
      </c>
      <c r="D86" s="230"/>
      <c r="E86" s="182" t="str">
        <f ca="1">IF(ISERROR($V86),"",OFFSET('Smelter Look-up'!$D$4,$V86-4,0)&amp;"")</f>
        <v>CHINA</v>
      </c>
      <c r="F86" s="182" t="str">
        <f ca="1">IF(ISERROR($V86),"",OFFSET('Smelter Look-up'!$E$4,$V86-4,0))</f>
        <v>CID002180</v>
      </c>
      <c r="G86" s="182" t="str">
        <f ca="1">IF(C86=$X$4,IF(ISERROR($V86),"Enter smelter details","RMI"),IF(ISERROR($V86),"",OFFSET('Smelter Look-up'!$F$4,$V86-4,0)))</f>
        <v>RMI</v>
      </c>
      <c r="H86" s="183" t="s">
        <v>15831</v>
      </c>
      <c r="I86" s="184" t="str">
        <f ca="1">IF(ISERROR($V86),"",OFFSET('Smelter Look-up'!$H$4,$V86-4,0))</f>
        <v>Gejiu</v>
      </c>
      <c r="J86" s="184" t="str">
        <f ca="1">IF(ISERROR($V86),"",OFFSET('Smelter Look-up'!$I$4,$V86-4,0))</f>
        <v>Yunnan Sheng</v>
      </c>
      <c r="K86" s="224" t="s">
        <v>15831</v>
      </c>
      <c r="L86" s="224" t="s">
        <v>15831</v>
      </c>
      <c r="M86" s="224" t="s">
        <v>15831</v>
      </c>
      <c r="N86" s="224" t="s">
        <v>15831</v>
      </c>
      <c r="O86" s="224" t="s">
        <v>15833</v>
      </c>
      <c r="P86" s="185" t="s">
        <v>476</v>
      </c>
      <c r="Q86" s="225" t="s">
        <v>15831</v>
      </c>
      <c r="R86" s="182" t="str">
        <f ca="1">IF(ISERROR($V86),"",OFFSET('Smelter Look-up'!$C$4,$V86-4,0)&amp;"")</f>
        <v>Tin Smelting Branch of Yunnan Tin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524</v>
      </c>
      <c r="X86" s="227">
        <f t="shared" ca="1" si="12"/>
        <v>0</v>
      </c>
      <c r="AB86" s="228" t="str">
        <f t="shared" ca="1" si="13"/>
        <v>TinTin Smelting Branch of Yunnan Tin Co., Ltd.</v>
      </c>
    </row>
    <row r="87" spans="1:28" s="227" customFormat="1" ht="25.5">
      <c r="A87" s="181" t="s">
        <v>13122</v>
      </c>
      <c r="B87" s="182" t="str">
        <f ca="1">IF(LEN(A87)=0,"",INDEX('Smelter Look-up'!$A:$A,MATCH($A87,'Smelter Look-up'!$E:$E,0)))</f>
        <v>Tin</v>
      </c>
      <c r="C87" s="186" t="str">
        <f ca="1">IF(LEN(A87)=0,"",INDEX('Smelter Look-up'!$C:$C,MATCH($A87,'Smelter Look-up'!$E:$E,0)))</f>
        <v>Tin Technology &amp; Refining</v>
      </c>
      <c r="D87" s="230"/>
      <c r="E87" s="182" t="str">
        <f ca="1">IF(ISERROR($V87),"",OFFSET('Smelter Look-up'!$D$4,$V87-4,0)&amp;"")</f>
        <v>UNITED STATES OF AMERICA</v>
      </c>
      <c r="F87" s="182" t="str">
        <f ca="1">IF(ISERROR($V87),"",OFFSET('Smelter Look-up'!$E$4,$V87-4,0))</f>
        <v>CID003325</v>
      </c>
      <c r="G87" s="182" t="str">
        <f ca="1">IF(C87=$X$4,IF(ISERROR($V87),"Enter smelter details","RMI"),IF(ISERROR($V87),"",OFFSET('Smelter Look-up'!$F$4,$V87-4,0)))</f>
        <v>RMI</v>
      </c>
      <c r="H87" s="183" t="s">
        <v>15831</v>
      </c>
      <c r="I87" s="184" t="str">
        <f ca="1">IF(ISERROR($V87),"",OFFSET('Smelter Look-up'!$H$4,$V87-4,0))</f>
        <v>West Chester</v>
      </c>
      <c r="J87" s="184" t="str">
        <f ca="1">IF(ISERROR($V87),"",OFFSET('Smelter Look-up'!$I$4,$V87-4,0))</f>
        <v>Pennsylvania</v>
      </c>
      <c r="K87" s="224" t="s">
        <v>15831</v>
      </c>
      <c r="L87" s="224" t="s">
        <v>15831</v>
      </c>
      <c r="M87" s="224" t="s">
        <v>15831</v>
      </c>
      <c r="N87" s="224" t="s">
        <v>15831</v>
      </c>
      <c r="O87" s="224" t="s">
        <v>15834</v>
      </c>
      <c r="P87" s="185" t="s">
        <v>476</v>
      </c>
      <c r="Q87" s="225" t="s">
        <v>15831</v>
      </c>
      <c r="R87" s="182" t="str">
        <f ca="1">IF(ISERROR($V87),"",OFFSET('Smelter Look-up'!$C$4,$V87-4,0)&amp;"")</f>
        <v>Tin Technology &amp; Refining</v>
      </c>
      <c r="S87" s="181" t="str">
        <f t="shared" ca="1" si="11"/>
        <v>US</v>
      </c>
      <c r="T87" s="181" t="str">
        <f ca="1">IF(B87="","",IF(ISERROR(MATCH($J87,SorP!$B$1:$B$6226,0)),"",INDIRECT("'SorP'!$A$"&amp;MATCH($S87&amp;$J87,SorP!C:C,0))))</f>
        <v>US-PA</v>
      </c>
      <c r="U87" s="201"/>
      <c r="V87" s="226">
        <f ca="1">IF(C87="",NA(),IF(OR(C87="Smelter not listed",C87="Smelter not yet identified"),MATCH($B87&amp;$D87,'Smelter Look-up'!$J:$J,0),MATCH($B87&amp;$C87,'Smelter Look-up'!$J:$J,0)))</f>
        <v>525</v>
      </c>
      <c r="X87" s="227">
        <f t="shared" ca="1" si="12"/>
        <v>0</v>
      </c>
      <c r="AB87" s="228" t="str">
        <f t="shared" ca="1" si="13"/>
        <v>TinTin Technology &amp; Refining</v>
      </c>
    </row>
    <row r="88" spans="1:28" s="227" customFormat="1" ht="25.5">
      <c r="A88" s="181" t="s">
        <v>764</v>
      </c>
      <c r="B88" s="182" t="str">
        <f ca="1">IF(LEN(A88)=0,"",INDEX('Smelter Look-up'!$A:$A,MATCH($A88,'Smelter Look-up'!$E:$E,0)))</f>
        <v>Tin</v>
      </c>
      <c r="C88" s="186" t="str">
        <f ca="1">IF(LEN(A88)=0,"",INDEX('Smelter Look-up'!$C:$C,MATCH($A88,'Smelter Look-up'!$E:$E,0)))</f>
        <v>White Solder Metalurgia e Mineracao Ltda.</v>
      </c>
      <c r="D88" s="230"/>
      <c r="E88" s="182" t="str">
        <f ca="1">IF(ISERROR($V88),"",OFFSET('Smelter Look-up'!$D$4,$V88-4,0)&amp;"")</f>
        <v>BRAZIL</v>
      </c>
      <c r="F88" s="182" t="str">
        <f ca="1">IF(ISERROR($V88),"",OFFSET('Smelter Look-up'!$E$4,$V88-4,0))</f>
        <v>CID002036</v>
      </c>
      <c r="G88" s="182" t="str">
        <f ca="1">IF(C88=$X$4,IF(ISERROR($V88),"Enter smelter details","RMI"),IF(ISERROR($V88),"",OFFSET('Smelter Look-up'!$F$4,$V88-4,0)))</f>
        <v>RMI</v>
      </c>
      <c r="H88" s="183" t="s">
        <v>15831</v>
      </c>
      <c r="I88" s="184" t="str">
        <f ca="1">IF(ISERROR($V88),"",OFFSET('Smelter Look-up'!$H$4,$V88-4,0))</f>
        <v>Ariquemes</v>
      </c>
      <c r="J88" s="184" t="str">
        <f ca="1">IF(ISERROR($V88),"",OFFSET('Smelter Look-up'!$I$4,$V88-4,0))</f>
        <v>Rondônia</v>
      </c>
      <c r="K88" s="224" t="s">
        <v>15831</v>
      </c>
      <c r="L88" s="224" t="s">
        <v>15831</v>
      </c>
      <c r="M88" s="224" t="s">
        <v>15831</v>
      </c>
      <c r="N88" s="224" t="s">
        <v>15831</v>
      </c>
      <c r="O88" s="224" t="s">
        <v>15834</v>
      </c>
      <c r="P88" s="185" t="s">
        <v>476</v>
      </c>
      <c r="Q88" s="225" t="s">
        <v>15831</v>
      </c>
      <c r="R88" s="182" t="str">
        <f ca="1">IF(ISERROR($V88),"",OFFSET('Smelter Look-up'!$C$4,$V88-4,0)&amp;"")</f>
        <v>White Solder Metalurgia e Mineracao Ltda.</v>
      </c>
      <c r="S88" s="181" t="str">
        <f t="shared" ca="1" si="11"/>
        <v>BR</v>
      </c>
      <c r="T88" s="181" t="str">
        <f ca="1">IF(B88="","",IF(ISERROR(MATCH($J88,SorP!$B$1:$B$6226,0)),"",INDIRECT("'SorP'!$A$"&amp;MATCH($S88&amp;$J88,SorP!C:C,0))))</f>
        <v>BR-RO</v>
      </c>
      <c r="U88" s="201"/>
      <c r="V88" s="226">
        <f ca="1">IF(C88="",NA(),IF(OR(C88="Smelter not listed",C88="Smelter not yet identified"),MATCH($B88&amp;$D88,'Smelter Look-up'!$J:$J,0),MATCH($B88&amp;$C88,'Smelter Look-up'!$J:$J,0)))</f>
        <v>530</v>
      </c>
      <c r="X88" s="227">
        <f t="shared" ca="1" si="12"/>
        <v>0</v>
      </c>
      <c r="AB88" s="228" t="str">
        <f t="shared" ca="1" si="13"/>
        <v>TinWhite Solder Metalurgia e Mineracao Ltda.</v>
      </c>
    </row>
    <row r="89" spans="1:28" s="227" customFormat="1" ht="25.5">
      <c r="A89" s="181" t="s">
        <v>15641</v>
      </c>
      <c r="B89" s="182" t="str">
        <f ca="1">IF(LEN(A89)=0,"",INDEX('Smelter Look-up'!$A:$A,MATCH($A89,'Smelter Look-up'!$E:$E,0)))</f>
        <v>Tin</v>
      </c>
      <c r="C89" s="186" t="str">
        <f ca="1">IF(LEN(A89)=0,"",INDEX('Smelter Look-up'!$C:$C,MATCH($A89,'Smelter Look-up'!$E:$E,0)))</f>
        <v>Woodcross Smelting Company Limited</v>
      </c>
      <c r="D89" s="230"/>
      <c r="E89" s="182" t="str">
        <f ca="1">IF(ISERROR($V89),"",OFFSET('Smelter Look-up'!$D$4,$V89-4,0)&amp;"")</f>
        <v>UGANDA</v>
      </c>
      <c r="F89" s="182" t="str">
        <f ca="1">IF(ISERROR($V89),"",OFFSET('Smelter Look-up'!$E$4,$V89-4,0))</f>
        <v>CID004724</v>
      </c>
      <c r="G89" s="182" t="str">
        <f ca="1">IF(C89=$X$4,IF(ISERROR($V89),"Enter smelter details","RMI"),IF(ISERROR($V89),"",OFFSET('Smelter Look-up'!$F$4,$V89-4,0)))</f>
        <v>RMI</v>
      </c>
      <c r="H89" s="183" t="s">
        <v>15831</v>
      </c>
      <c r="I89" s="184" t="str">
        <f ca="1">IF(ISERROR($V89),"",OFFSET('Smelter Look-up'!$H$4,$V89-4,0))</f>
        <v>Mbarara</v>
      </c>
      <c r="J89" s="184" t="str">
        <f ca="1">IF(ISERROR($V89),"",OFFSET('Smelter Look-up'!$I$4,$V89-4,0))</f>
        <v>Western</v>
      </c>
      <c r="K89" s="224" t="s">
        <v>15831</v>
      </c>
      <c r="L89" s="224" t="s">
        <v>15831</v>
      </c>
      <c r="M89" s="224" t="s">
        <v>15831</v>
      </c>
      <c r="N89" s="224" t="s">
        <v>15831</v>
      </c>
      <c r="O89" s="224" t="s">
        <v>15833</v>
      </c>
      <c r="P89" s="185" t="s">
        <v>476</v>
      </c>
      <c r="Q89" s="225" t="s">
        <v>15831</v>
      </c>
      <c r="R89" s="182" t="str">
        <f ca="1">IF(ISERROR($V89),"",OFFSET('Smelter Look-up'!$C$4,$V89-4,0)&amp;"")</f>
        <v>Woodcross Smelting Company Limited</v>
      </c>
      <c r="S89" s="181" t="str">
        <f t="shared" ca="1" si="11"/>
        <v>UG</v>
      </c>
      <c r="T89" s="181" t="str">
        <f ca="1">IF(B89="","",IF(ISERROR(MATCH($J89,SorP!$B$1:$B$6226,0)),"",INDIRECT("'SorP'!$A$"&amp;MATCH($S89&amp;$J89,SorP!C:C,0))))</f>
        <v>UG-W</v>
      </c>
      <c r="U89" s="201"/>
      <c r="V89" s="226">
        <f ca="1">IF(C89="",NA(),IF(OR(C89="Smelter not listed",C89="Smelter not yet identified"),MATCH($B89&amp;$D89,'Smelter Look-up'!$J:$J,0),MATCH($B89&amp;$C89,'Smelter Look-up'!$J:$J,0)))</f>
        <v>533</v>
      </c>
      <c r="X89" s="227">
        <f t="shared" ca="1" si="12"/>
        <v>0</v>
      </c>
      <c r="AB89" s="228" t="str">
        <f t="shared" ca="1" si="13"/>
        <v>TinWoodcross Smelting Company Limited</v>
      </c>
    </row>
    <row r="90" spans="1:28" s="227" customFormat="1" ht="25.5">
      <c r="A90" s="181" t="s">
        <v>765</v>
      </c>
      <c r="B90" s="182" t="str">
        <f ca="1">IF(LEN(A90)=0,"",INDEX('Smelter Look-up'!$A:$A,MATCH($A90,'Smelter Look-up'!$E:$E,0)))</f>
        <v>Tin</v>
      </c>
      <c r="C90" s="186" t="str">
        <f ca="1">IF(LEN(A90)=0,"",INDEX('Smelter Look-up'!$C:$C,MATCH($A90,'Smelter Look-up'!$E:$E,0)))</f>
        <v>Yunnan Chengfeng Non-ferrous Metals Co., Ltd.</v>
      </c>
      <c r="D90" s="230"/>
      <c r="E90" s="182" t="str">
        <f ca="1">IF(ISERROR($V90),"",OFFSET('Smelter Look-up'!$D$4,$V90-4,0)&amp;"")</f>
        <v>CHINA</v>
      </c>
      <c r="F90" s="182" t="str">
        <f ca="1">IF(ISERROR($V90),"",OFFSET('Smelter Look-up'!$E$4,$V90-4,0))</f>
        <v>CID002158</v>
      </c>
      <c r="G90" s="182" t="str">
        <f ca="1">IF(C90=$X$4,IF(ISERROR($V90),"Enter smelter details","RMI"),IF(ISERROR($V90),"",OFFSET('Smelter Look-up'!$F$4,$V90-4,0)))</f>
        <v>RMI</v>
      </c>
      <c r="H90" s="183" t="s">
        <v>15831</v>
      </c>
      <c r="I90" s="184" t="str">
        <f ca="1">IF(ISERROR($V90),"",OFFSET('Smelter Look-up'!$H$4,$V90-4,0))</f>
        <v>Gejiu</v>
      </c>
      <c r="J90" s="184" t="str">
        <f ca="1">IF(ISERROR($V90),"",OFFSET('Smelter Look-up'!$I$4,$V90-4,0))</f>
        <v>Yunnan Sheng</v>
      </c>
      <c r="K90" s="224" t="s">
        <v>15831</v>
      </c>
      <c r="L90" s="224" t="s">
        <v>15831</v>
      </c>
      <c r="M90" s="224" t="s">
        <v>15831</v>
      </c>
      <c r="N90" s="224" t="s">
        <v>15831</v>
      </c>
      <c r="O90" s="224" t="s">
        <v>15834</v>
      </c>
      <c r="P90" s="185" t="s">
        <v>476</v>
      </c>
      <c r="Q90" s="225" t="s">
        <v>15831</v>
      </c>
      <c r="R90" s="182" t="str">
        <f ca="1">IF(ISERROR($V90),"",OFFSET('Smelter Look-up'!$C$4,$V90-4,0)&amp;"")</f>
        <v>Yunnan Chengfeng Non-ferrous Metals Co., Ltd.</v>
      </c>
      <c r="S90" s="181" t="str">
        <f t="shared" ca="1" si="11"/>
        <v>CN</v>
      </c>
      <c r="T90" s="181" t="str">
        <f ca="1">IF(B90="","",IF(ISERROR(MATCH($J90,SorP!$B$1:$B$6226,0)),"",INDIRECT("'SorP'!$A$"&amp;MATCH($S90&amp;$J90,SorP!C:C,0))))</f>
        <v>CN-YN</v>
      </c>
      <c r="U90" s="201"/>
      <c r="V90" s="226">
        <f ca="1">IF(C90="",NA(),IF(OR(C90="Smelter not listed",C90="Smelter not yet identified"),MATCH($B90&amp;$D90,'Smelter Look-up'!$J:$J,0),MATCH($B90&amp;$C90,'Smelter Look-up'!$J:$J,0)))</f>
        <v>539</v>
      </c>
      <c r="X90" s="227">
        <f t="shared" ca="1" si="12"/>
        <v>0</v>
      </c>
      <c r="AB90" s="228" t="str">
        <f t="shared" ca="1" si="13"/>
        <v>TinYunnan Chengfeng Non-ferrous Metals Co., Ltd.</v>
      </c>
    </row>
    <row r="91" spans="1:28" s="227" customFormat="1" ht="25.5">
      <c r="A91" s="181" t="s">
        <v>13720</v>
      </c>
      <c r="B91" s="182" t="str">
        <f ca="1">IF(LEN(A91)=0,"",INDEX('Smelter Look-up'!$A:$A,MATCH($A91,'Smelter Look-up'!$E:$E,0)))</f>
        <v>Tin</v>
      </c>
      <c r="C91" s="186" t="str">
        <f ca="1">IF(LEN(A91)=0,"",INDEX('Smelter Look-up'!$C:$C,MATCH($A91,'Smelter Look-up'!$E:$E,0)))</f>
        <v>Yunnan Yunfan Non-ferrous Metals Co., Ltd.</v>
      </c>
      <c r="D91" s="230"/>
      <c r="E91" s="182" t="str">
        <f ca="1">IF(ISERROR($V91),"",OFFSET('Smelter Look-up'!$D$4,$V91-4,0)&amp;"")</f>
        <v>CHINA</v>
      </c>
      <c r="F91" s="182" t="str">
        <f ca="1">IF(ISERROR($V91),"",OFFSET('Smelter Look-up'!$E$4,$V91-4,0))</f>
        <v>CID003397</v>
      </c>
      <c r="G91" s="182" t="str">
        <f ca="1">IF(C91=$X$4,IF(ISERROR($V91),"Enter smelter details","RMI"),IF(ISERROR($V91),"",OFFSET('Smelter Look-up'!$F$4,$V91-4,0)))</f>
        <v>RMI</v>
      </c>
      <c r="H91" s="183" t="s">
        <v>15831</v>
      </c>
      <c r="I91" s="184" t="str">
        <f ca="1">IF(ISERROR($V91),"",OFFSET('Smelter Look-up'!$H$4,$V91-4,0))</f>
        <v>Gejiu</v>
      </c>
      <c r="J91" s="184" t="str">
        <f ca="1">IF(ISERROR($V91),"",OFFSET('Smelter Look-up'!$I$4,$V91-4,0))</f>
        <v>Yunnan Sheng</v>
      </c>
      <c r="K91" s="224" t="s">
        <v>15831</v>
      </c>
      <c r="L91" s="224" t="s">
        <v>15831</v>
      </c>
      <c r="M91" s="224" t="s">
        <v>15831</v>
      </c>
      <c r="N91" s="224" t="s">
        <v>15831</v>
      </c>
      <c r="O91" s="224" t="s">
        <v>15834</v>
      </c>
      <c r="P91" s="185" t="s">
        <v>476</v>
      </c>
      <c r="Q91" s="225" t="s">
        <v>15831</v>
      </c>
      <c r="R91" s="182" t="str">
        <f ca="1">IF(ISERROR($V91),"",OFFSET('Smelter Look-up'!$C$4,$V91-4,0)&amp;"")</f>
        <v>Yunnan Yunfan Non-ferrous Metals Co., Ltd.</v>
      </c>
      <c r="S91" s="181" t="str">
        <f t="shared" ca="1" si="11"/>
        <v>CN</v>
      </c>
      <c r="T91" s="181" t="str">
        <f ca="1">IF(B91="","",IF(ISERROR(MATCH($J91,SorP!$B$1:$B$6226,0)),"",INDIRECT("'SorP'!$A$"&amp;MATCH($S91&amp;$J91,SorP!C:C,0))))</f>
        <v>CN-YN</v>
      </c>
      <c r="U91" s="201"/>
      <c r="V91" s="226">
        <f ca="1">IF(C91="",NA(),IF(OR(C91="Smelter not listed",C91="Smelter not yet identified"),MATCH($B91&amp;$D91,'Smelter Look-up'!$J:$J,0),MATCH($B91&amp;$C91,'Smelter Look-up'!$J:$J,0)))</f>
        <v>547</v>
      </c>
      <c r="X91" s="227">
        <f t="shared" ca="1" si="12"/>
        <v>0</v>
      </c>
      <c r="AB91" s="228" t="str">
        <f t="shared" ca="1" si="13"/>
        <v>TinYunnan Yunfan Non-ferrous Metals Co., Ltd.</v>
      </c>
    </row>
    <row r="92" spans="1:28" s="227" customFormat="1" ht="20.25">
      <c r="A92" s="181" t="s">
        <v>15274</v>
      </c>
      <c r="B92" s="182" t="str">
        <f ca="1">IF(LEN(A92)=0,"",INDEX('Smelter Look-up'!$A:$A,MATCH($A92,'Smelter Look-up'!$E:$E,0)))</f>
        <v>Gold</v>
      </c>
      <c r="C92" s="186" t="str">
        <f ca="1">IF(LEN(A92)=0,"",INDEX('Smelter Look-up'!$C:$C,MATCH($A92,'Smelter Look-up'!$E:$E,0)))</f>
        <v>ABC Refinery Pty Ltd.</v>
      </c>
      <c r="D92" s="230"/>
      <c r="E92" s="182" t="str">
        <f ca="1">IF(ISERROR($V92),"",OFFSET('Smelter Look-up'!$D$4,$V92-4,0)&amp;"")</f>
        <v>AUSTRALIA</v>
      </c>
      <c r="F92" s="182" t="str">
        <f ca="1">IF(ISERROR($V92),"",OFFSET('Smelter Look-up'!$E$4,$V92-4,0))</f>
        <v>CID002920</v>
      </c>
      <c r="G92" s="182" t="str">
        <f ca="1">IF(C92=$X$4,IF(ISERROR($V92),"Enter smelter details","RMI"),IF(ISERROR($V92),"",OFFSET('Smelter Look-up'!$F$4,$V92-4,0)))</f>
        <v>RMI</v>
      </c>
      <c r="H92" s="183" t="s">
        <v>15831</v>
      </c>
      <c r="I92" s="184" t="str">
        <f ca="1">IF(ISERROR($V92),"",OFFSET('Smelter Look-up'!$H$4,$V92-4,0))</f>
        <v>Marrickville</v>
      </c>
      <c r="J92" s="184" t="str">
        <f ca="1">IF(ISERROR($V92),"",OFFSET('Smelter Look-up'!$I$4,$V92-4,0))</f>
        <v>New South Wales</v>
      </c>
      <c r="K92" s="224" t="s">
        <v>15831</v>
      </c>
      <c r="L92" s="224" t="s">
        <v>15831</v>
      </c>
      <c r="M92" s="224" t="s">
        <v>15831</v>
      </c>
      <c r="N92" s="224" t="s">
        <v>15831</v>
      </c>
      <c r="O92" s="224" t="s">
        <v>477</v>
      </c>
      <c r="P92" s="185" t="s">
        <v>15831</v>
      </c>
      <c r="Q92" s="225" t="s">
        <v>15831</v>
      </c>
      <c r="R92" s="182" t="str">
        <f ca="1">IF(ISERROR($V92),"",OFFSET('Smelter Look-up'!$C$4,$V92-4,0)&amp;"")</f>
        <v>ABC Refinery Pty Ltd.</v>
      </c>
      <c r="S92" s="181" t="str">
        <f t="shared" ca="1" si="11"/>
        <v>AU</v>
      </c>
      <c r="T92" s="181" t="str">
        <f ca="1">IF(B92="","",IF(ISERROR(MATCH($J92,SorP!$B$1:$B$6226,0)),"",INDIRECT("'SorP'!$A$"&amp;MATCH($S92&amp;$J92,SorP!C:C,0))))</f>
        <v>AU-NSW</v>
      </c>
      <c r="U92" s="201"/>
      <c r="V92" s="226">
        <f ca="1">IF(C92="",NA(),IF(OR(C92="Smelter not listed",C92="Smelter not yet identified"),MATCH($B92&amp;$D92,'Smelter Look-up'!$J:$J,0),MATCH($B92&amp;$C92,'Smelter Look-up'!$J:$J,0)))</f>
        <v>6</v>
      </c>
      <c r="X92" s="227">
        <f t="shared" ca="1" si="12"/>
        <v>0</v>
      </c>
      <c r="AB92" s="228" t="str">
        <f t="shared" ca="1" si="13"/>
        <v>GoldABC Refinery Pty Ltd.</v>
      </c>
    </row>
    <row r="93" spans="1:28" s="227" customFormat="1" ht="25.5">
      <c r="A93" s="181" t="s">
        <v>2386</v>
      </c>
      <c r="B93" s="182" t="str">
        <f ca="1">IF(LEN(A93)=0,"",INDEX('Smelter Look-up'!$A:$A,MATCH($A93,'Smelter Look-up'!$E:$E,0)))</f>
        <v>Gold</v>
      </c>
      <c r="C93" s="186" t="str">
        <f ca="1">IF(LEN(A93)=0,"",INDEX('Smelter Look-up'!$C:$C,MATCH($A93,'Smelter Look-up'!$E:$E,0)))</f>
        <v>Abington Reldan Metals, LLC</v>
      </c>
      <c r="D93" s="230"/>
      <c r="E93" s="182" t="str">
        <f ca="1">IF(ISERROR($V93),"",OFFSET('Smelter Look-up'!$D$4,$V93-4,0)&amp;"")</f>
        <v>UNITED STATES OF AMERICA</v>
      </c>
      <c r="F93" s="182" t="str">
        <f ca="1">IF(ISERROR($V93),"",OFFSET('Smelter Look-up'!$E$4,$V93-4,0))</f>
        <v>CID002708</v>
      </c>
      <c r="G93" s="182" t="str">
        <f ca="1">IF(C93=$X$4,IF(ISERROR($V93),"Enter smelter details","RMI"),IF(ISERROR($V93),"",OFFSET('Smelter Look-up'!$F$4,$V93-4,0)))</f>
        <v>RMI</v>
      </c>
      <c r="H93" s="183" t="s">
        <v>15831</v>
      </c>
      <c r="I93" s="184" t="str">
        <f ca="1">IF(ISERROR($V93),"",OFFSET('Smelter Look-up'!$H$4,$V93-4,0))</f>
        <v>Fairless Hills</v>
      </c>
      <c r="J93" s="184" t="str">
        <f ca="1">IF(ISERROR($V93),"",OFFSET('Smelter Look-up'!$I$4,$V93-4,0))</f>
        <v>Pennsylvania</v>
      </c>
      <c r="K93" s="224" t="s">
        <v>15831</v>
      </c>
      <c r="L93" s="224" t="s">
        <v>15831</v>
      </c>
      <c r="M93" s="224" t="s">
        <v>15831</v>
      </c>
      <c r="N93" s="224" t="s">
        <v>15831</v>
      </c>
      <c r="O93" s="224" t="s">
        <v>15832</v>
      </c>
      <c r="P93" s="185" t="s">
        <v>476</v>
      </c>
      <c r="Q93" s="225" t="s">
        <v>15831</v>
      </c>
      <c r="R93" s="182" t="str">
        <f ca="1">IF(ISERROR($V93),"",OFFSET('Smelter Look-up'!$C$4,$V93-4,0)&amp;"")</f>
        <v>Abington Reldan Metals, LLC</v>
      </c>
      <c r="S93" s="181" t="str">
        <f t="shared" ca="1" si="11"/>
        <v>US</v>
      </c>
      <c r="T93" s="181" t="str">
        <f ca="1">IF(B93="","",IF(ISERROR(MATCH($J93,SorP!$B$1:$B$6226,0)),"",INDIRECT("'SorP'!$A$"&amp;MATCH($S93&amp;$J93,SorP!C:C,0))))</f>
        <v>US-PA</v>
      </c>
      <c r="U93" s="201"/>
      <c r="V93" s="226">
        <f ca="1">IF(C93="",NA(),IF(OR(C93="Smelter not listed",C93="Smelter not yet identified"),MATCH($B93&amp;$D93,'Smelter Look-up'!$J:$J,0),MATCH($B93&amp;$C93,'Smelter Look-up'!$J:$J,0)))</f>
        <v>7</v>
      </c>
      <c r="X93" s="227">
        <f t="shared" ca="1" si="12"/>
        <v>0</v>
      </c>
      <c r="AB93" s="228" t="str">
        <f t="shared" ca="1" si="13"/>
        <v>GoldAbington Reldan Metals, LLC</v>
      </c>
    </row>
    <row r="94" spans="1:28" s="227" customFormat="1" ht="25.5">
      <c r="A94" s="181" t="s">
        <v>1350</v>
      </c>
      <c r="B94" s="182" t="str">
        <f ca="1">IF(LEN(A94)=0,"",INDEX('Smelter Look-up'!$A:$A,MATCH($A94,'Smelter Look-up'!$E:$E,0)))</f>
        <v>Gold</v>
      </c>
      <c r="C94" s="186" t="str">
        <f ca="1">IF(LEN(A94)=0,"",INDEX('Smelter Look-up'!$C:$C,MATCH($A94,'Smelter Look-up'!$E:$E,0)))</f>
        <v>Advanced Chemical Company</v>
      </c>
      <c r="D94" s="230"/>
      <c r="E94" s="182" t="str">
        <f ca="1">IF(ISERROR($V94),"",OFFSET('Smelter Look-up'!$D$4,$V94-4,0)&amp;"")</f>
        <v>UNITED STATES OF AMERICA</v>
      </c>
      <c r="F94" s="182" t="str">
        <f ca="1">IF(ISERROR($V94),"",OFFSET('Smelter Look-up'!$E$4,$V94-4,0))</f>
        <v>CID000015</v>
      </c>
      <c r="G94" s="182" t="str">
        <f ca="1">IF(C94=$X$4,IF(ISERROR($V94),"Enter smelter details","RMI"),IF(ISERROR($V94),"",OFFSET('Smelter Look-up'!$F$4,$V94-4,0)))</f>
        <v>RMI</v>
      </c>
      <c r="H94" s="183" t="s">
        <v>15831</v>
      </c>
      <c r="I94" s="184" t="str">
        <f ca="1">IF(ISERROR($V94),"",OFFSET('Smelter Look-up'!$H$4,$V94-4,0))</f>
        <v>Warwick</v>
      </c>
      <c r="J94" s="184" t="str">
        <f ca="1">IF(ISERROR($V94),"",OFFSET('Smelter Look-up'!$I$4,$V94-4,0))</f>
        <v>Rhode Island</v>
      </c>
      <c r="K94" s="224" t="s">
        <v>15831</v>
      </c>
      <c r="L94" s="224" t="s">
        <v>15831</v>
      </c>
      <c r="M94" s="224" t="s">
        <v>15831</v>
      </c>
      <c r="N94" s="224" t="s">
        <v>15831</v>
      </c>
      <c r="O94" s="224" t="s">
        <v>477</v>
      </c>
      <c r="P94" s="185" t="s">
        <v>15831</v>
      </c>
      <c r="Q94" s="225" t="s">
        <v>15831</v>
      </c>
      <c r="R94" s="182" t="str">
        <f ca="1">IF(ISERROR($V94),"",OFFSET('Smelter Look-up'!$C$4,$V94-4,0)&amp;"")</f>
        <v>Advanced Chemical Company</v>
      </c>
      <c r="S94" s="181" t="str">
        <f t="shared" ca="1" si="11"/>
        <v>US</v>
      </c>
      <c r="T94" s="181" t="str">
        <f ca="1">IF(B94="","",IF(ISERROR(MATCH($J94,SorP!$B$1:$B$6226,0)),"",INDIRECT("'SorP'!$A$"&amp;MATCH($S94&amp;$J94,SorP!C:C,0))))</f>
        <v>US-RI</v>
      </c>
      <c r="U94" s="201"/>
      <c r="V94" s="226">
        <f ca="1">IF(C94="",NA(),IF(OR(C94="Smelter not listed",C94="Smelter not yet identified"),MATCH($B94&amp;$D94,'Smelter Look-up'!$J:$J,0),MATCH($B94&amp;$C94,'Smelter Look-up'!$J:$J,0)))</f>
        <v>8</v>
      </c>
      <c r="X94" s="227">
        <f t="shared" ca="1" si="12"/>
        <v>0</v>
      </c>
      <c r="AB94" s="228" t="str">
        <f t="shared" ca="1" si="13"/>
        <v>GoldAdvanced Chemical Company</v>
      </c>
    </row>
    <row r="95" spans="1:28" s="227" customFormat="1" ht="20.25">
      <c r="A95" s="181" t="s">
        <v>634</v>
      </c>
      <c r="B95" s="182" t="str">
        <f ca="1">IF(LEN(A95)=0,"",INDEX('Smelter Look-up'!$A:$A,MATCH($A95,'Smelter Look-up'!$E:$E,0)))</f>
        <v>Gold</v>
      </c>
      <c r="C95" s="186" t="str">
        <f ca="1">IF(LEN(A95)=0,"",INDEX('Smelter Look-up'!$C:$C,MATCH($A95,'Smelter Look-up'!$E:$E,0)))</f>
        <v>Agosi AG</v>
      </c>
      <c r="D95" s="230"/>
      <c r="E95" s="182" t="str">
        <f ca="1">IF(ISERROR($V95),"",OFFSET('Smelter Look-up'!$D$4,$V95-4,0)&amp;"")</f>
        <v>GERMANY</v>
      </c>
      <c r="F95" s="182" t="str">
        <f ca="1">IF(ISERROR($V95),"",OFFSET('Smelter Look-up'!$E$4,$V95-4,0))</f>
        <v>CID000035</v>
      </c>
      <c r="G95" s="182" t="str">
        <f ca="1">IF(C95=$X$4,IF(ISERROR($V95),"Enter smelter details","RMI"),IF(ISERROR($V95),"",OFFSET('Smelter Look-up'!$F$4,$V95-4,0)))</f>
        <v>RMI</v>
      </c>
      <c r="H95" s="183" t="s">
        <v>15831</v>
      </c>
      <c r="I95" s="184" t="str">
        <f ca="1">IF(ISERROR($V95),"",OFFSET('Smelter Look-up'!$H$4,$V95-4,0))</f>
        <v>Pforzheim</v>
      </c>
      <c r="J95" s="184" t="str">
        <f ca="1">IF(ISERROR($V95),"",OFFSET('Smelter Look-up'!$I$4,$V95-4,0))</f>
        <v>Baden-Württemberg</v>
      </c>
      <c r="K95" s="224" t="s">
        <v>15831</v>
      </c>
      <c r="L95" s="224" t="s">
        <v>15831</v>
      </c>
      <c r="M95" s="224" t="s">
        <v>15831</v>
      </c>
      <c r="N95" s="224" t="s">
        <v>15831</v>
      </c>
      <c r="O95" s="224" t="s">
        <v>477</v>
      </c>
      <c r="P95" s="185" t="s">
        <v>15831</v>
      </c>
      <c r="Q95" s="225" t="s">
        <v>15831</v>
      </c>
      <c r="R95" s="182" t="str">
        <f ca="1">IF(ISERROR($V95),"",OFFSET('Smelter Look-up'!$C$4,$V95-4,0)&amp;"")</f>
        <v>Agosi AG</v>
      </c>
      <c r="S95" s="181" t="str">
        <f t="shared" ca="1" si="11"/>
        <v>DE</v>
      </c>
      <c r="T95" s="181" t="str">
        <f ca="1">IF(B95="","",IF(ISERROR(MATCH($J95,SorP!$B$1:$B$6226,0)),"",INDIRECT("'SorP'!$A$"&amp;MATCH($S95&amp;$J95,SorP!C:C,0))))</f>
        <v>DE-BW</v>
      </c>
      <c r="U95" s="201"/>
      <c r="V95" s="226">
        <f ca="1">IF(C95="",NA(),IF(OR(C95="Smelter not listed",C95="Smelter not yet identified"),MATCH($B95&amp;$D95,'Smelter Look-up'!$J:$J,0),MATCH($B95&amp;$C95,'Smelter Look-up'!$J:$J,0)))</f>
        <v>10</v>
      </c>
      <c r="X95" s="227">
        <f t="shared" ca="1" si="12"/>
        <v>0</v>
      </c>
      <c r="AB95" s="228" t="str">
        <f t="shared" ca="1" si="13"/>
        <v>GoldAgosi AG</v>
      </c>
    </row>
    <row r="96" spans="1:28" s="227" customFormat="1" ht="20.25">
      <c r="A96" s="181" t="s">
        <v>633</v>
      </c>
      <c r="B96" s="182" t="str">
        <f ca="1">IF(LEN(A96)=0,"",INDEX('Smelter Look-up'!$A:$A,MATCH($A96,'Smelter Look-up'!$E:$E,0)))</f>
        <v>Gold</v>
      </c>
      <c r="C96" s="186" t="str">
        <f ca="1">IF(LEN(A96)=0,"",INDEX('Smelter Look-up'!$C:$C,MATCH($A96,'Smelter Look-up'!$E:$E,0)))</f>
        <v>Aida Chemical Industries Co., Ltd.</v>
      </c>
      <c r="D96" s="230"/>
      <c r="E96" s="182" t="str">
        <f ca="1">IF(ISERROR($V96),"",OFFSET('Smelter Look-up'!$D$4,$V96-4,0)&amp;"")</f>
        <v>JAPAN</v>
      </c>
      <c r="F96" s="182" t="str">
        <f ca="1">IF(ISERROR($V96),"",OFFSET('Smelter Look-up'!$E$4,$V96-4,0))</f>
        <v>CID000019</v>
      </c>
      <c r="G96" s="182" t="str">
        <f ca="1">IF(C96=$X$4,IF(ISERROR($V96),"Enter smelter details","RMI"),IF(ISERROR($V96),"",OFFSET('Smelter Look-up'!$F$4,$V96-4,0)))</f>
        <v>RMI</v>
      </c>
      <c r="H96" s="183" t="s">
        <v>15831</v>
      </c>
      <c r="I96" s="184" t="str">
        <f ca="1">IF(ISERROR($V96),"",OFFSET('Smelter Look-up'!$H$4,$V96-4,0))</f>
        <v>Fuchu</v>
      </c>
      <c r="J96" s="184" t="str">
        <f ca="1">IF(ISERROR($V96),"",OFFSET('Smelter Look-up'!$I$4,$V96-4,0))</f>
        <v>Tokyo</v>
      </c>
      <c r="K96" s="224" t="s">
        <v>15831</v>
      </c>
      <c r="L96" s="224" t="s">
        <v>15831</v>
      </c>
      <c r="M96" s="224" t="s">
        <v>15831</v>
      </c>
      <c r="N96" s="224" t="s">
        <v>15831</v>
      </c>
      <c r="O96" s="224" t="s">
        <v>477</v>
      </c>
      <c r="P96" s="185" t="s">
        <v>15831</v>
      </c>
      <c r="Q96" s="225" t="s">
        <v>15831</v>
      </c>
      <c r="R96" s="182" t="str">
        <f ca="1">IF(ISERROR($V96),"",OFFSET('Smelter Look-up'!$C$4,$V96-4,0)&amp;"")</f>
        <v>Aida Chemical Industries Co., Ltd.</v>
      </c>
      <c r="S96" s="181" t="str">
        <f t="shared" ca="1" si="11"/>
        <v>JP</v>
      </c>
      <c r="T96" s="181" t="str">
        <f ca="1">IF(B96="","",IF(ISERROR(MATCH($J96,SorP!$B$1:$B$6226,0)),"",INDIRECT("'SorP'!$A$"&amp;MATCH($S96&amp;$J96,SorP!C:C,0))))</f>
        <v>JP-13</v>
      </c>
      <c r="U96" s="201"/>
      <c r="V96" s="226">
        <f ca="1">IF(C96="",NA(),IF(OR(C96="Smelter not listed",C96="Smelter not yet identified"),MATCH($B96&amp;$D96,'Smelter Look-up'!$J:$J,0),MATCH($B96&amp;$C96,'Smelter Look-up'!$J:$J,0)))</f>
        <v>13</v>
      </c>
      <c r="X96" s="227">
        <f t="shared" ca="1" si="12"/>
        <v>0</v>
      </c>
      <c r="AB96" s="228" t="str">
        <f t="shared" ca="1" si="13"/>
        <v>GoldAida Chemical Industries Co., Ltd.</v>
      </c>
    </row>
    <row r="97" spans="1:28" s="227" customFormat="1" ht="25.5">
      <c r="A97" s="181" t="s">
        <v>635</v>
      </c>
      <c r="B97" s="182" t="str">
        <f ca="1">IF(LEN(A97)=0,"",INDEX('Smelter Look-up'!$A:$A,MATCH($A97,'Smelter Look-up'!$E:$E,0)))</f>
        <v>Gold</v>
      </c>
      <c r="C97" s="186" t="str">
        <f ca="1">IF(LEN(A97)=0,"",INDEX('Smelter Look-up'!$C:$C,MATCH($A97,'Smelter Look-up'!$E:$E,0)))</f>
        <v>Almalyk Mining and Metallurgical Complex (AMMC)</v>
      </c>
      <c r="D97" s="230"/>
      <c r="E97" s="182" t="str">
        <f ca="1">IF(ISERROR($V97),"",OFFSET('Smelter Look-up'!$D$4,$V97-4,0)&amp;"")</f>
        <v>UZBEKISTAN</v>
      </c>
      <c r="F97" s="182" t="str">
        <f ca="1">IF(ISERROR($V97),"",OFFSET('Smelter Look-up'!$E$4,$V97-4,0))</f>
        <v>CID000041</v>
      </c>
      <c r="G97" s="182" t="str">
        <f ca="1">IF(C97=$X$4,IF(ISERROR($V97),"Enter smelter details","RMI"),IF(ISERROR($V97),"",OFFSET('Smelter Look-up'!$F$4,$V97-4,0)))</f>
        <v>RMI</v>
      </c>
      <c r="H97" s="183" t="s">
        <v>15831</v>
      </c>
      <c r="I97" s="184" t="str">
        <f ca="1">IF(ISERROR($V97),"",OFFSET('Smelter Look-up'!$H$4,$V97-4,0))</f>
        <v>Almalyk</v>
      </c>
      <c r="J97" s="184" t="str">
        <f ca="1">IF(ISERROR($V97),"",OFFSET('Smelter Look-up'!$I$4,$V97-4,0))</f>
        <v>Toshkent</v>
      </c>
      <c r="K97" s="224" t="s">
        <v>15831</v>
      </c>
      <c r="L97" s="224" t="s">
        <v>15831</v>
      </c>
      <c r="M97" s="224" t="s">
        <v>15831</v>
      </c>
      <c r="N97" s="224" t="s">
        <v>15831</v>
      </c>
      <c r="O97" s="224" t="s">
        <v>477</v>
      </c>
      <c r="P97" s="185" t="s">
        <v>15831</v>
      </c>
      <c r="Q97" s="225" t="s">
        <v>15831</v>
      </c>
      <c r="R97" s="182" t="str">
        <f ca="1">IF(ISERROR($V97),"",OFFSET('Smelter Look-up'!$C$4,$V97-4,0)&amp;"")</f>
        <v>Almalyk Mining and Metallurgical Complex (AMMC)</v>
      </c>
      <c r="S97" s="181" t="str">
        <f t="shared" ca="1" si="11"/>
        <v>UZ</v>
      </c>
      <c r="T97" s="181" t="str">
        <f ca="1">IF(B97="","",IF(ISERROR(MATCH($J97,SorP!$B$1:$B$6226,0)),"",INDIRECT("'SorP'!$A$"&amp;MATCH($S97&amp;$J97,SorP!C:C,0))))</f>
        <v>UZ-TO</v>
      </c>
      <c r="U97" s="201"/>
      <c r="V97" s="226">
        <f ca="1">IF(C97="",NA(),IF(OR(C97="Smelter not listed",C97="Smelter not yet identified"),MATCH($B97&amp;$D97,'Smelter Look-up'!$J:$J,0),MATCH($B97&amp;$C97,'Smelter Look-up'!$J:$J,0)))</f>
        <v>20</v>
      </c>
      <c r="X97" s="227">
        <f t="shared" ca="1" si="12"/>
        <v>0</v>
      </c>
      <c r="AB97" s="228" t="str">
        <f t="shared" ca="1" si="13"/>
        <v>GoldAlmalyk Mining and Metallurgical Complex (AMMC)</v>
      </c>
    </row>
    <row r="98" spans="1:28" s="227" customFormat="1" ht="20.25">
      <c r="A98" s="181" t="s">
        <v>636</v>
      </c>
      <c r="B98" s="182" t="str">
        <f ca="1">IF(LEN(A98)=0,"",INDEX('Smelter Look-up'!$A:$A,MATCH($A98,'Smelter Look-up'!$E:$E,0)))</f>
        <v>Gold</v>
      </c>
      <c r="C98" s="186" t="str">
        <f ca="1">IF(LEN(A98)=0,"",INDEX('Smelter Look-up'!$C:$C,MATCH($A98,'Smelter Look-up'!$E:$E,0)))</f>
        <v>AngloGold Ashanti Corrego do Sitio Mineracao</v>
      </c>
      <c r="D98" s="230"/>
      <c r="E98" s="182" t="str">
        <f ca="1">IF(ISERROR($V98),"",OFFSET('Smelter Look-up'!$D$4,$V98-4,0)&amp;"")</f>
        <v>BRAZIL</v>
      </c>
      <c r="F98" s="182" t="str">
        <f ca="1">IF(ISERROR($V98),"",OFFSET('Smelter Look-up'!$E$4,$V98-4,0))</f>
        <v>CID000058</v>
      </c>
      <c r="G98" s="182" t="str">
        <f ca="1">IF(C98=$X$4,IF(ISERROR($V98),"Enter smelter details","RMI"),IF(ISERROR($V98),"",OFFSET('Smelter Look-up'!$F$4,$V98-4,0)))</f>
        <v>RMI</v>
      </c>
      <c r="H98" s="183" t="s">
        <v>15831</v>
      </c>
      <c r="I98" s="184" t="str">
        <f ca="1">IF(ISERROR($V98),"",OFFSET('Smelter Look-up'!$H$4,$V98-4,0))</f>
        <v>Nova Lima</v>
      </c>
      <c r="J98" s="184" t="str">
        <f ca="1">IF(ISERROR($V98),"",OFFSET('Smelter Look-up'!$I$4,$V98-4,0))</f>
        <v>Minas Gerais</v>
      </c>
      <c r="K98" s="224" t="s">
        <v>15831</v>
      </c>
      <c r="L98" s="224" t="s">
        <v>15831</v>
      </c>
      <c r="M98" s="224" t="s">
        <v>15831</v>
      </c>
      <c r="N98" s="224" t="s">
        <v>15831</v>
      </c>
      <c r="O98" s="224" t="s">
        <v>477</v>
      </c>
      <c r="P98" s="185" t="s">
        <v>15831</v>
      </c>
      <c r="Q98" s="225" t="s">
        <v>15831</v>
      </c>
      <c r="R98" s="182" t="str">
        <f ca="1">IF(ISERROR($V98),"",OFFSET('Smelter Look-up'!$C$4,$V98-4,0)&amp;"")</f>
        <v>AngloGold Ashanti Corrego do Sitio Mineracao</v>
      </c>
      <c r="S98" s="181" t="str">
        <f t="shared" ca="1" si="11"/>
        <v>BR</v>
      </c>
      <c r="T98" s="181" t="str">
        <f ca="1">IF(B98="","",IF(ISERROR(MATCH($J98,SorP!$B$1:$B$6226,0)),"",INDIRECT("'SorP'!$A$"&amp;MATCH($S98&amp;$J98,SorP!C:C,0))))</f>
        <v>BR-MG</v>
      </c>
      <c r="U98" s="201"/>
      <c r="V98" s="226">
        <f ca="1">IF(C98="",NA(),IF(OR(C98="Smelter not listed",C98="Smelter not yet identified"),MATCH($B98&amp;$D98,'Smelter Look-up'!$J:$J,0),MATCH($B98&amp;$C98,'Smelter Look-up'!$J:$J,0)))</f>
        <v>23</v>
      </c>
      <c r="X98" s="227">
        <f t="shared" ca="1" si="12"/>
        <v>0</v>
      </c>
      <c r="AB98" s="228" t="str">
        <f t="shared" ca="1" si="13"/>
        <v>GoldAngloGold Ashanti Corrego do Sitio Mineracao</v>
      </c>
    </row>
    <row r="99" spans="1:28" s="227" customFormat="1" ht="20.25">
      <c r="A99" s="181" t="s">
        <v>637</v>
      </c>
      <c r="B99" s="182" t="str">
        <f ca="1">IF(LEN(A99)=0,"",INDEX('Smelter Look-up'!$A:$A,MATCH($A99,'Smelter Look-up'!$E:$E,0)))</f>
        <v>Gold</v>
      </c>
      <c r="C99" s="186" t="str">
        <f ca="1">IF(LEN(A99)=0,"",INDEX('Smelter Look-up'!$C:$C,MATCH($A99,'Smelter Look-up'!$E:$E,0)))</f>
        <v>Argor-Heraeus S.A.</v>
      </c>
      <c r="D99" s="230"/>
      <c r="E99" s="182" t="str">
        <f ca="1">IF(ISERROR($V99),"",OFFSET('Smelter Look-up'!$D$4,$V99-4,0)&amp;"")</f>
        <v>SWITZERLAND</v>
      </c>
      <c r="F99" s="182" t="str">
        <f ca="1">IF(ISERROR($V99),"",OFFSET('Smelter Look-up'!$E$4,$V99-4,0))</f>
        <v>CID000077</v>
      </c>
      <c r="G99" s="182" t="str">
        <f ca="1">IF(C99=$X$4,IF(ISERROR($V99),"Enter smelter details","RMI"),IF(ISERROR($V99),"",OFFSET('Smelter Look-up'!$F$4,$V99-4,0)))</f>
        <v>RMI</v>
      </c>
      <c r="H99" s="183" t="s">
        <v>15831</v>
      </c>
      <c r="I99" s="184" t="str">
        <f ca="1">IF(ISERROR($V99),"",OFFSET('Smelter Look-up'!$H$4,$V99-4,0))</f>
        <v>Mendrisio</v>
      </c>
      <c r="J99" s="184" t="str">
        <f ca="1">IF(ISERROR($V99),"",OFFSET('Smelter Look-up'!$I$4,$V99-4,0))</f>
        <v>Ticino</v>
      </c>
      <c r="K99" s="224" t="s">
        <v>15831</v>
      </c>
      <c r="L99" s="224" t="s">
        <v>15831</v>
      </c>
      <c r="M99" s="224" t="s">
        <v>15831</v>
      </c>
      <c r="N99" s="224" t="s">
        <v>15831</v>
      </c>
      <c r="O99" s="224" t="s">
        <v>477</v>
      </c>
      <c r="P99" s="185" t="s">
        <v>15831</v>
      </c>
      <c r="Q99" s="225" t="s">
        <v>15831</v>
      </c>
      <c r="R99" s="182" t="str">
        <f ca="1">IF(ISERROR($V99),"",OFFSET('Smelter Look-up'!$C$4,$V99-4,0)&amp;"")</f>
        <v>Argor-Heraeus S.A.</v>
      </c>
      <c r="S99" s="181" t="str">
        <f t="shared" ca="1" si="11"/>
        <v>CH</v>
      </c>
      <c r="T99" s="181" t="str">
        <f ca="1">IF(B99="","",IF(ISERROR(MATCH($J99,SorP!$B$1:$B$6226,0)),"",INDIRECT("'SorP'!$A$"&amp;MATCH($S99&amp;$J99,SorP!C:C,0))))</f>
        <v>CH-TI</v>
      </c>
      <c r="U99" s="201"/>
      <c r="V99" s="226">
        <f ca="1">IF(C99="",NA(),IF(OR(C99="Smelter not listed",C99="Smelter not yet identified"),MATCH($B99&amp;$D99,'Smelter Look-up'!$J:$J,0),MATCH($B99&amp;$C99,'Smelter Look-up'!$J:$J,0)))</f>
        <v>28</v>
      </c>
      <c r="X99" s="227">
        <f t="shared" ca="1" si="12"/>
        <v>0</v>
      </c>
      <c r="AB99" s="228" t="str">
        <f t="shared" ca="1" si="13"/>
        <v>GoldArgor-Heraeus S.A.</v>
      </c>
    </row>
    <row r="100" spans="1:28" s="227" customFormat="1" ht="20.25">
      <c r="A100" s="181" t="s">
        <v>638</v>
      </c>
      <c r="B100" s="182" t="str">
        <f ca="1">IF(LEN(A100)=0,"",INDEX('Smelter Look-up'!$A:$A,MATCH($A100,'Smelter Look-up'!$E:$E,0)))</f>
        <v>Gold</v>
      </c>
      <c r="C100" s="186" t="str">
        <f ca="1">IF(LEN(A100)=0,"",INDEX('Smelter Look-up'!$C:$C,MATCH($A100,'Smelter Look-up'!$E:$E,0)))</f>
        <v>ASAHI METALFINE, Inc.</v>
      </c>
      <c r="D100" s="230"/>
      <c r="E100" s="182" t="str">
        <f ca="1">IF(ISERROR($V100),"",OFFSET('Smelter Look-up'!$D$4,$V100-4,0)&amp;"")</f>
        <v>JAPAN</v>
      </c>
      <c r="F100" s="182" t="str">
        <f ca="1">IF(ISERROR($V100),"",OFFSET('Smelter Look-up'!$E$4,$V100-4,0))</f>
        <v>CID000082</v>
      </c>
      <c r="G100" s="182" t="str">
        <f ca="1">IF(C100=$X$4,IF(ISERROR($V100),"Enter smelter details","RMI"),IF(ISERROR($V100),"",OFFSET('Smelter Look-up'!$F$4,$V100-4,0)))</f>
        <v>RMI</v>
      </c>
      <c r="H100" s="183" t="s">
        <v>15831</v>
      </c>
      <c r="I100" s="184" t="str">
        <f ca="1">IF(ISERROR($V100),"",OFFSET('Smelter Look-up'!$H$4,$V100-4,0))</f>
        <v>Bando</v>
      </c>
      <c r="J100" s="184" t="str">
        <f ca="1">IF(ISERROR($V100),"",OFFSET('Smelter Look-up'!$I$4,$V100-4,0))</f>
        <v>Ibaraki</v>
      </c>
      <c r="K100" s="224" t="s">
        <v>15831</v>
      </c>
      <c r="L100" s="224" t="s">
        <v>15831</v>
      </c>
      <c r="M100" s="224" t="s">
        <v>15831</v>
      </c>
      <c r="N100" s="224" t="s">
        <v>15831</v>
      </c>
      <c r="O100" s="224" t="s">
        <v>477</v>
      </c>
      <c r="P100" s="185" t="s">
        <v>15831</v>
      </c>
      <c r="Q100" s="225" t="s">
        <v>15831</v>
      </c>
      <c r="R100" s="182" t="str">
        <f ca="1">IF(ISERROR($V100),"",OFFSET('Smelter Look-up'!$C$4,$V100-4,0)&amp;"")</f>
        <v>ASAHI METALFINE, Inc.</v>
      </c>
      <c r="S100" s="181" t="str">
        <f t="shared" ca="1" si="11"/>
        <v>JP</v>
      </c>
      <c r="T100" s="181" t="str">
        <f ca="1">IF(B100="","",IF(ISERROR(MATCH($J100,SorP!$B$1:$B$6226,0)),"",INDIRECT("'SorP'!$A$"&amp;MATCH($S100&amp;$J100,SorP!C:C,0))))</f>
        <v>JP-08</v>
      </c>
      <c r="U100" s="201"/>
      <c r="V100" s="226">
        <f ca="1">IF(C100="",NA(),IF(OR(C100="Smelter not listed",C100="Smelter not yet identified"),MATCH($B100&amp;$D100,'Smelter Look-up'!$J:$J,0),MATCH($B100&amp;$C100,'Smelter Look-up'!$J:$J,0)))</f>
        <v>29</v>
      </c>
      <c r="X100" s="227">
        <f t="shared" ca="1" si="12"/>
        <v>0</v>
      </c>
      <c r="AB100" s="228" t="str">
        <f t="shared" ca="1" si="13"/>
        <v>GoldASAHI METALFINE, Inc.</v>
      </c>
    </row>
    <row r="101" spans="1:28" s="227" customFormat="1" ht="20.25">
      <c r="A101" s="181" t="s">
        <v>670</v>
      </c>
      <c r="B101" s="182" t="str">
        <f ca="1">IF(LEN(A101)=0,"",INDEX('Smelter Look-up'!$A:$A,MATCH($A101,'Smelter Look-up'!$E:$E,0)))</f>
        <v>Gold</v>
      </c>
      <c r="C101" s="186" t="str">
        <f ca="1">IF(LEN(A101)=0,"",INDEX('Smelter Look-up'!$C:$C,MATCH($A101,'Smelter Look-up'!$E:$E,0)))</f>
        <v>Asahi Refining Canada Ltd.</v>
      </c>
      <c r="D101" s="230"/>
      <c r="E101" s="182" t="str">
        <f ca="1">IF(ISERROR($V101),"",OFFSET('Smelter Look-up'!$D$4,$V101-4,0)&amp;"")</f>
        <v>CANADA</v>
      </c>
      <c r="F101" s="182" t="str">
        <f ca="1">IF(ISERROR($V101),"",OFFSET('Smelter Look-up'!$E$4,$V101-4,0))</f>
        <v>CID000924</v>
      </c>
      <c r="G101" s="182" t="str">
        <f ca="1">IF(C101=$X$4,IF(ISERROR($V101),"Enter smelter details","RMI"),IF(ISERROR($V101),"",OFFSET('Smelter Look-up'!$F$4,$V101-4,0)))</f>
        <v>RMI</v>
      </c>
      <c r="H101" s="183" t="s">
        <v>15831</v>
      </c>
      <c r="I101" s="184" t="str">
        <f ca="1">IF(ISERROR($V101),"",OFFSET('Smelter Look-up'!$H$4,$V101-4,0))</f>
        <v>Brampton</v>
      </c>
      <c r="J101" s="184" t="str">
        <f ca="1">IF(ISERROR($V101),"",OFFSET('Smelter Look-up'!$I$4,$V101-4,0))</f>
        <v>Ontario</v>
      </c>
      <c r="K101" s="224" t="s">
        <v>15831</v>
      </c>
      <c r="L101" s="224" t="s">
        <v>15831</v>
      </c>
      <c r="M101" s="224" t="s">
        <v>15831</v>
      </c>
      <c r="N101" s="224" t="s">
        <v>15831</v>
      </c>
      <c r="O101" s="224" t="s">
        <v>477</v>
      </c>
      <c r="P101" s="185" t="s">
        <v>15831</v>
      </c>
      <c r="Q101" s="225" t="s">
        <v>15831</v>
      </c>
      <c r="R101" s="182" t="str">
        <f ca="1">IF(ISERROR($V101),"",OFFSET('Smelter Look-up'!$C$4,$V101-4,0)&amp;"")</f>
        <v>Asahi Refining Canada Ltd.</v>
      </c>
      <c r="S101" s="181" t="str">
        <f t="shared" ca="1" si="11"/>
        <v>CA</v>
      </c>
      <c r="T101" s="181" t="str">
        <f ca="1">IF(B101="","",IF(ISERROR(MATCH($J101,SorP!$B$1:$B$6226,0)),"",INDIRECT("'SorP'!$A$"&amp;MATCH($S101&amp;$J101,SorP!C:C,0))))</f>
        <v>CA-ON</v>
      </c>
      <c r="U101" s="201"/>
      <c r="V101" s="226">
        <f ca="1">IF(C101="",NA(),IF(OR(C101="Smelter not listed",C101="Smelter not yet identified"),MATCH($B101&amp;$D101,'Smelter Look-up'!$J:$J,0),MATCH($B101&amp;$C101,'Smelter Look-up'!$J:$J,0)))</f>
        <v>31</v>
      </c>
      <c r="X101" s="227">
        <f t="shared" ca="1" si="12"/>
        <v>0</v>
      </c>
      <c r="AB101" s="228" t="str">
        <f t="shared" ca="1" si="13"/>
        <v>GoldAsahi Refining Canada Ltd.</v>
      </c>
    </row>
    <row r="102" spans="1:28" s="227" customFormat="1" ht="25.5">
      <c r="A102" s="181" t="s">
        <v>669</v>
      </c>
      <c r="B102" s="182" t="str">
        <f ca="1">IF(LEN(A102)=0,"",INDEX('Smelter Look-up'!$A:$A,MATCH($A102,'Smelter Look-up'!$E:$E,0)))</f>
        <v>Gold</v>
      </c>
      <c r="C102" s="186" t="str">
        <f ca="1">IF(LEN(A102)=0,"",INDEX('Smelter Look-up'!$C:$C,MATCH($A102,'Smelter Look-up'!$E:$E,0)))</f>
        <v>Asahi Refining USA Inc.</v>
      </c>
      <c r="D102" s="230"/>
      <c r="E102" s="182" t="str">
        <f ca="1">IF(ISERROR($V102),"",OFFSET('Smelter Look-up'!$D$4,$V102-4,0)&amp;"")</f>
        <v>UNITED STATES OF AMERICA</v>
      </c>
      <c r="F102" s="182" t="str">
        <f ca="1">IF(ISERROR($V102),"",OFFSET('Smelter Look-up'!$E$4,$V102-4,0))</f>
        <v>CID000920</v>
      </c>
      <c r="G102" s="182" t="str">
        <f ca="1">IF(C102=$X$4,IF(ISERROR($V102),"Enter smelter details","RMI"),IF(ISERROR($V102),"",OFFSET('Smelter Look-up'!$F$4,$V102-4,0)))</f>
        <v>RMI</v>
      </c>
      <c r="H102" s="183" t="s">
        <v>15831</v>
      </c>
      <c r="I102" s="184" t="str">
        <f ca="1">IF(ISERROR($V102),"",OFFSET('Smelter Look-up'!$H$4,$V102-4,0))</f>
        <v>Salt Lake City</v>
      </c>
      <c r="J102" s="184" t="str">
        <f ca="1">IF(ISERROR($V102),"",OFFSET('Smelter Look-up'!$I$4,$V102-4,0))</f>
        <v>Utah</v>
      </c>
      <c r="K102" s="224" t="s">
        <v>15831</v>
      </c>
      <c r="L102" s="224" t="s">
        <v>15831</v>
      </c>
      <c r="M102" s="224" t="s">
        <v>15831</v>
      </c>
      <c r="N102" s="224" t="s">
        <v>15831</v>
      </c>
      <c r="O102" s="224" t="s">
        <v>477</v>
      </c>
      <c r="P102" s="185" t="s">
        <v>15831</v>
      </c>
      <c r="Q102" s="225" t="s">
        <v>15831</v>
      </c>
      <c r="R102" s="182" t="str">
        <f ca="1">IF(ISERROR($V102),"",OFFSET('Smelter Look-up'!$C$4,$V102-4,0)&amp;"")</f>
        <v>Asahi Refining USA Inc.</v>
      </c>
      <c r="S102" s="181" t="str">
        <f t="shared" ref="S102:S132" ca="1" si="14">IF(B102="","",IF(ISERROR(MATCH($E102,CL,0)),"Unknown",INDIRECT("'C'!$A$"&amp;MATCH($E102,CL,0)+1)))</f>
        <v>US</v>
      </c>
      <c r="T102" s="181" t="str">
        <f ca="1">IF(B102="","",IF(ISERROR(MATCH($J102,SorP!$B$1:$B$6226,0)),"",INDIRECT("'SorP'!$A$"&amp;MATCH($S102&amp;$J102,SorP!C:C,0))))</f>
        <v>US-UT</v>
      </c>
      <c r="U102" s="201"/>
      <c r="V102" s="226">
        <f ca="1">IF(C102="",NA(),IF(OR(C102="Smelter not listed",C102="Smelter not yet identified"),MATCH($B102&amp;$D102,'Smelter Look-up'!$J:$J,0),MATCH($B102&amp;$C102,'Smelter Look-up'!$J:$J,0)))</f>
        <v>32</v>
      </c>
      <c r="X102" s="227">
        <f t="shared" ref="X102:X132" ca="1" si="15">IF(AND(C102="Smelter not listed",OR(LEN(D102)=0,LEN(E102)=0)),1,0)</f>
        <v>0</v>
      </c>
      <c r="AB102" s="228" t="str">
        <f t="shared" ref="AB102:AB132" ca="1" si="16">B102&amp;C102</f>
        <v>GoldAsahi Refining USA Inc.</v>
      </c>
    </row>
    <row r="103" spans="1:28" s="227" customFormat="1" ht="20.25">
      <c r="A103" s="181" t="s">
        <v>639</v>
      </c>
      <c r="B103" s="182" t="str">
        <f ca="1">IF(LEN(A103)=0,"",INDEX('Smelter Look-up'!$A:$A,MATCH($A103,'Smelter Look-up'!$E:$E,0)))</f>
        <v>Gold</v>
      </c>
      <c r="C103" s="186" t="str">
        <f ca="1">IF(LEN(A103)=0,"",INDEX('Smelter Look-up'!$C:$C,MATCH($A103,'Smelter Look-up'!$E:$E,0)))</f>
        <v>Asaka Riken Co., Ltd.</v>
      </c>
      <c r="D103" s="230"/>
      <c r="E103" s="182" t="str">
        <f ca="1">IF(ISERROR($V103),"",OFFSET('Smelter Look-up'!$D$4,$V103-4,0)&amp;"")</f>
        <v>JAPAN</v>
      </c>
      <c r="F103" s="182" t="str">
        <f ca="1">IF(ISERROR($V103),"",OFFSET('Smelter Look-up'!$E$4,$V103-4,0))</f>
        <v>CID000090</v>
      </c>
      <c r="G103" s="182" t="str">
        <f ca="1">IF(C103=$X$4,IF(ISERROR($V103),"Enter smelter details","RMI"),IF(ISERROR($V103),"",OFFSET('Smelter Look-up'!$F$4,$V103-4,0)))</f>
        <v>RMI</v>
      </c>
      <c r="H103" s="183" t="s">
        <v>15831</v>
      </c>
      <c r="I103" s="184" t="str">
        <f ca="1">IF(ISERROR($V103),"",OFFSET('Smelter Look-up'!$H$4,$V103-4,0))</f>
        <v>Tamura</v>
      </c>
      <c r="J103" s="184" t="str">
        <f ca="1">IF(ISERROR($V103),"",OFFSET('Smelter Look-up'!$I$4,$V103-4,0))</f>
        <v>Fukushima</v>
      </c>
      <c r="K103" s="224" t="s">
        <v>15831</v>
      </c>
      <c r="L103" s="224" t="s">
        <v>15831</v>
      </c>
      <c r="M103" s="224" t="s">
        <v>15831</v>
      </c>
      <c r="N103" s="224" t="s">
        <v>15831</v>
      </c>
      <c r="O103" s="224" t="s">
        <v>15835</v>
      </c>
      <c r="P103" s="185" t="s">
        <v>475</v>
      </c>
      <c r="Q103" s="225" t="s">
        <v>15831</v>
      </c>
      <c r="R103" s="182" t="str">
        <f ca="1">IF(ISERROR($V103),"",OFFSET('Smelter Look-up'!$C$4,$V103-4,0)&amp;"")</f>
        <v>Asaka Riken Co., Ltd.</v>
      </c>
      <c r="S103" s="181" t="str">
        <f t="shared" ca="1" si="14"/>
        <v>JP</v>
      </c>
      <c r="T103" s="181" t="str">
        <f ca="1">IF(B103="","",IF(ISERROR(MATCH($J103,SorP!$B$1:$B$6226,0)),"",INDIRECT("'SorP'!$A$"&amp;MATCH($S103&amp;$J103,SorP!C:C,0))))</f>
        <v>JP-07</v>
      </c>
      <c r="U103" s="201"/>
      <c r="V103" s="226">
        <f ca="1">IF(C103="",NA(),IF(OR(C103="Smelter not listed",C103="Smelter not yet identified"),MATCH($B103&amp;$D103,'Smelter Look-up'!$J:$J,0),MATCH($B103&amp;$C103,'Smelter Look-up'!$J:$J,0)))</f>
        <v>33</v>
      </c>
      <c r="X103" s="227">
        <f t="shared" ca="1" si="15"/>
        <v>0</v>
      </c>
      <c r="AB103" s="228" t="str">
        <f t="shared" ca="1" si="16"/>
        <v>GoldAsaka Riken Co., Ltd.</v>
      </c>
    </row>
    <row r="104" spans="1:28" s="227" customFormat="1" ht="20.25">
      <c r="A104" s="181" t="s">
        <v>641</v>
      </c>
      <c r="B104" s="182" t="str">
        <f ca="1">IF(LEN(A104)=0,"",INDEX('Smelter Look-up'!$A:$A,MATCH($A104,'Smelter Look-up'!$E:$E,0)))</f>
        <v>Gold</v>
      </c>
      <c r="C104" s="186" t="str">
        <f ca="1">IF(LEN(A104)=0,"",INDEX('Smelter Look-up'!$C:$C,MATCH($A104,'Smelter Look-up'!$E:$E,0)))</f>
        <v>Aurubis AG</v>
      </c>
      <c r="D104" s="230"/>
      <c r="E104" s="182" t="str">
        <f ca="1">IF(ISERROR($V104),"",OFFSET('Smelter Look-up'!$D$4,$V104-4,0)&amp;"")</f>
        <v>GERMANY</v>
      </c>
      <c r="F104" s="182" t="str">
        <f ca="1">IF(ISERROR($V104),"",OFFSET('Smelter Look-up'!$E$4,$V104-4,0))</f>
        <v>CID000113</v>
      </c>
      <c r="G104" s="182" t="str">
        <f ca="1">IF(C104=$X$4,IF(ISERROR($V104),"Enter smelter details","RMI"),IF(ISERROR($V104),"",OFFSET('Smelter Look-up'!$F$4,$V104-4,0)))</f>
        <v>RMI</v>
      </c>
      <c r="H104" s="183" t="s">
        <v>15831</v>
      </c>
      <c r="I104" s="184" t="str">
        <f ca="1">IF(ISERROR($V104),"",OFFSET('Smelter Look-up'!$H$4,$V104-4,0))</f>
        <v>Hamburg</v>
      </c>
      <c r="J104" s="184" t="str">
        <f ca="1">IF(ISERROR($V104),"",OFFSET('Smelter Look-up'!$I$4,$V104-4,0))</f>
        <v>Hamburg</v>
      </c>
      <c r="K104" s="224" t="s">
        <v>15831</v>
      </c>
      <c r="L104" s="224" t="s">
        <v>15831</v>
      </c>
      <c r="M104" s="224" t="s">
        <v>15831</v>
      </c>
      <c r="N104" s="224" t="s">
        <v>15831</v>
      </c>
      <c r="O104" s="224" t="s">
        <v>477</v>
      </c>
      <c r="P104" s="185" t="s">
        <v>15831</v>
      </c>
      <c r="Q104" s="225" t="s">
        <v>15831</v>
      </c>
      <c r="R104" s="182" t="str">
        <f ca="1">IF(ISERROR($V104),"",OFFSET('Smelter Look-up'!$C$4,$V104-4,0)&amp;"")</f>
        <v>Aurubis AG</v>
      </c>
      <c r="S104" s="181" t="str">
        <f t="shared" ca="1" si="14"/>
        <v>DE</v>
      </c>
      <c r="T104" s="181" t="str">
        <f ca="1">IF(B104="","",IF(ISERROR(MATCH($J104,SorP!$B$1:$B$6226,0)),"",INDIRECT("'SorP'!$A$"&amp;MATCH($S104&amp;$J104,SorP!C:C,0))))</f>
        <v>DE-HH</v>
      </c>
      <c r="U104" s="201"/>
      <c r="V104" s="226">
        <f ca="1">IF(C104="",NA(),IF(OR(C104="Smelter not listed",C104="Smelter not yet identified"),MATCH($B104&amp;$D104,'Smelter Look-up'!$J:$J,0),MATCH($B104&amp;$C104,'Smelter Look-up'!$J:$J,0)))</f>
        <v>39</v>
      </c>
      <c r="X104" s="227">
        <f t="shared" ca="1" si="15"/>
        <v>0</v>
      </c>
      <c r="AB104" s="228" t="str">
        <f t="shared" ca="1" si="16"/>
        <v>GoldAurubis AG</v>
      </c>
    </row>
    <row r="105" spans="1:28" s="227" customFormat="1" ht="20.25">
      <c r="A105" s="181" t="s">
        <v>2244</v>
      </c>
      <c r="B105" s="182" t="str">
        <f ca="1">IF(LEN(A105)=0,"",INDEX('Smelter Look-up'!$A:$A,MATCH($A105,'Smelter Look-up'!$E:$E,0)))</f>
        <v>Gold</v>
      </c>
      <c r="C105" s="186" t="str">
        <f ca="1">IF(LEN(A105)=0,"",INDEX('Smelter Look-up'!$C:$C,MATCH($A105,'Smelter Look-up'!$E:$E,0)))</f>
        <v>Bangalore Refinery</v>
      </c>
      <c r="D105" s="230"/>
      <c r="E105" s="182" t="str">
        <f ca="1">IF(ISERROR($V105),"",OFFSET('Smelter Look-up'!$D$4,$V105-4,0)&amp;"")</f>
        <v>INDIA</v>
      </c>
      <c r="F105" s="182" t="str">
        <f ca="1">IF(ISERROR($V105),"",OFFSET('Smelter Look-up'!$E$4,$V105-4,0))</f>
        <v>CID002863</v>
      </c>
      <c r="G105" s="182" t="str">
        <f ca="1">IF(C105=$X$4,IF(ISERROR($V105),"Enter smelter details","RMI"),IF(ISERROR($V105),"",OFFSET('Smelter Look-up'!$F$4,$V105-4,0)))</f>
        <v>RMI</v>
      </c>
      <c r="H105" s="183" t="s">
        <v>15831</v>
      </c>
      <c r="I105" s="184" t="str">
        <f ca="1">IF(ISERROR($V105),"",OFFSET('Smelter Look-up'!$H$4,$V105-4,0))</f>
        <v>Bangalore</v>
      </c>
      <c r="J105" s="184" t="str">
        <f ca="1">IF(ISERROR($V105),"",OFFSET('Smelter Look-up'!$I$4,$V105-4,0))</f>
        <v>Karnātaka</v>
      </c>
      <c r="K105" s="224" t="s">
        <v>15831</v>
      </c>
      <c r="L105" s="224" t="s">
        <v>15831</v>
      </c>
      <c r="M105" s="224" t="s">
        <v>15831</v>
      </c>
      <c r="N105" s="224" t="s">
        <v>15831</v>
      </c>
      <c r="O105" s="224" t="s">
        <v>477</v>
      </c>
      <c r="P105" s="185" t="s">
        <v>15831</v>
      </c>
      <c r="Q105" s="225" t="s">
        <v>15831</v>
      </c>
      <c r="R105" s="182" t="str">
        <f ca="1">IF(ISERROR($V105),"",OFFSET('Smelter Look-up'!$C$4,$V105-4,0)&amp;"")</f>
        <v>Bangalore Refinery</v>
      </c>
      <c r="S105" s="181" t="str">
        <f t="shared" ca="1" si="14"/>
        <v>IN</v>
      </c>
      <c r="T105" s="181" t="str">
        <f ca="1">IF(B105="","",IF(ISERROR(MATCH($J105,SorP!$B$1:$B$6226,0)),"",INDIRECT("'SorP'!$A$"&amp;MATCH($S105&amp;$J105,SorP!C:C,0))))</f>
        <v>IN-KA</v>
      </c>
      <c r="U105" s="201"/>
      <c r="V105" s="226">
        <f ca="1">IF(C105="",NA(),IF(OR(C105="Smelter not listed",C105="Smelter not yet identified"),MATCH($B105&amp;$D105,'Smelter Look-up'!$J:$J,0),MATCH($B105&amp;$C105,'Smelter Look-up'!$J:$J,0)))</f>
        <v>41</v>
      </c>
      <c r="X105" s="227">
        <f t="shared" ca="1" si="15"/>
        <v>0</v>
      </c>
      <c r="AB105" s="228" t="str">
        <f t="shared" ca="1" si="16"/>
        <v>GoldBangalore Refinery</v>
      </c>
    </row>
    <row r="106" spans="1:28" s="227" customFormat="1" ht="25.5">
      <c r="A106" s="181" t="s">
        <v>642</v>
      </c>
      <c r="B106" s="182" t="str">
        <f ca="1">IF(LEN(A106)=0,"",INDEX('Smelter Look-up'!$A:$A,MATCH($A106,'Smelter Look-up'!$E:$E,0)))</f>
        <v>Gold</v>
      </c>
      <c r="C106" s="186" t="str">
        <f ca="1">IF(LEN(A106)=0,"",INDEX('Smelter Look-up'!$C:$C,MATCH($A106,'Smelter Look-up'!$E:$E,0)))</f>
        <v>Bangko Sentral ng Pilipinas (Central Bank of the Philippines)</v>
      </c>
      <c r="D106" s="230"/>
      <c r="E106" s="182" t="str">
        <f ca="1">IF(ISERROR($V106),"",OFFSET('Smelter Look-up'!$D$4,$V106-4,0)&amp;"")</f>
        <v>PHILIPPINES</v>
      </c>
      <c r="F106" s="182" t="str">
        <f ca="1">IF(ISERROR($V106),"",OFFSET('Smelter Look-up'!$E$4,$V106-4,0))</f>
        <v>CID000128</v>
      </c>
      <c r="G106" s="182" t="str">
        <f ca="1">IF(C106=$X$4,IF(ISERROR($V106),"Enter smelter details","RMI"),IF(ISERROR($V106),"",OFFSET('Smelter Look-up'!$F$4,$V106-4,0)))</f>
        <v>RMI</v>
      </c>
      <c r="H106" s="183" t="s">
        <v>15831</v>
      </c>
      <c r="I106" s="184" t="str">
        <f ca="1">IF(ISERROR($V106),"",OFFSET('Smelter Look-up'!$H$4,$V106-4,0))</f>
        <v>Quezon City</v>
      </c>
      <c r="J106" s="184" t="str">
        <f ca="1">IF(ISERROR($V106),"",OFFSET('Smelter Look-up'!$I$4,$V106-4,0))</f>
        <v>Rizal</v>
      </c>
      <c r="K106" s="224" t="s">
        <v>15831</v>
      </c>
      <c r="L106" s="224" t="s">
        <v>15831</v>
      </c>
      <c r="M106" s="224" t="s">
        <v>15831</v>
      </c>
      <c r="N106" s="224" t="s">
        <v>15831</v>
      </c>
      <c r="O106" s="224" t="s">
        <v>477</v>
      </c>
      <c r="P106" s="185" t="s">
        <v>15831</v>
      </c>
      <c r="Q106" s="225" t="s">
        <v>15831</v>
      </c>
      <c r="R106" s="182" t="str">
        <f ca="1">IF(ISERROR($V106),"",OFFSET('Smelter Look-up'!$C$4,$V106-4,0)&amp;"")</f>
        <v>Bangko Sentral ng Pilipinas (Central Bank of the Philippines)</v>
      </c>
      <c r="S106" s="181" t="str">
        <f t="shared" ca="1" si="14"/>
        <v>PH</v>
      </c>
      <c r="T106" s="181" t="str">
        <f ca="1">IF(B106="","",IF(ISERROR(MATCH($J106,SorP!$B$1:$B$6226,0)),"",INDIRECT("'SorP'!$A$"&amp;MATCH($S106&amp;$J106,SorP!C:C,0))))</f>
        <v>PH-RIZ</v>
      </c>
      <c r="U106" s="201"/>
      <c r="V106" s="226">
        <f ca="1">IF(C106="",NA(),IF(OR(C106="Smelter not listed",C106="Smelter not yet identified"),MATCH($B106&amp;$D106,'Smelter Look-up'!$J:$J,0),MATCH($B106&amp;$C106,'Smelter Look-up'!$J:$J,0)))</f>
        <v>43</v>
      </c>
      <c r="X106" s="227">
        <f t="shared" ca="1" si="15"/>
        <v>0</v>
      </c>
      <c r="AB106" s="228" t="str">
        <f t="shared" ca="1" si="16"/>
        <v>GoldBangko Sentral ng Pilipinas (Central Bank of the Philippines)</v>
      </c>
    </row>
    <row r="107" spans="1:28" s="227" customFormat="1" ht="25.5">
      <c r="A107" s="181" t="s">
        <v>643</v>
      </c>
      <c r="B107" s="182" t="str">
        <f ca="1">IF(LEN(A107)=0,"",INDEX('Smelter Look-up'!$A:$A,MATCH($A107,'Smelter Look-up'!$E:$E,0)))</f>
        <v>Gold</v>
      </c>
      <c r="C107" s="186" t="str">
        <f ca="1">IF(LEN(A107)=0,"",INDEX('Smelter Look-up'!$C:$C,MATCH($A107,'Smelter Look-up'!$E:$E,0)))</f>
        <v>Boliden Ronnskar</v>
      </c>
      <c r="D107" s="230"/>
      <c r="E107" s="182" t="str">
        <f ca="1">IF(ISERROR($V107),"",OFFSET('Smelter Look-up'!$D$4,$V107-4,0)&amp;"")</f>
        <v>SWEDEN</v>
      </c>
      <c r="F107" s="182" t="str">
        <f ca="1">IF(ISERROR($V107),"",OFFSET('Smelter Look-up'!$E$4,$V107-4,0))</f>
        <v>CID000157</v>
      </c>
      <c r="G107" s="182" t="str">
        <f ca="1">IF(C107=$X$4,IF(ISERROR($V107),"Enter smelter details","RMI"),IF(ISERROR($V107),"",OFFSET('Smelter Look-up'!$F$4,$V107-4,0)))</f>
        <v>RMI</v>
      </c>
      <c r="H107" s="183" t="s">
        <v>15831</v>
      </c>
      <c r="I107" s="184" t="str">
        <f ca="1">IF(ISERROR($V107),"",OFFSET('Smelter Look-up'!$H$4,$V107-4,0))</f>
        <v>Skelleftehamn</v>
      </c>
      <c r="J107" s="184" t="str">
        <f ca="1">IF(ISERROR($V107),"",OFFSET('Smelter Look-up'!$I$4,$V107-4,0))</f>
        <v>Västerbottens län [SE-24]</v>
      </c>
      <c r="K107" s="224" t="s">
        <v>15831</v>
      </c>
      <c r="L107" s="224" t="s">
        <v>15831</v>
      </c>
      <c r="M107" s="224" t="s">
        <v>15831</v>
      </c>
      <c r="N107" s="224" t="s">
        <v>15831</v>
      </c>
      <c r="O107" s="224" t="s">
        <v>477</v>
      </c>
      <c r="P107" s="185" t="s">
        <v>15831</v>
      </c>
      <c r="Q107" s="225" t="s">
        <v>15831</v>
      </c>
      <c r="R107" s="182" t="str">
        <f ca="1">IF(ISERROR($V107),"",OFFSET('Smelter Look-up'!$C$4,$V107-4,0)&amp;"")</f>
        <v>Boliden Ronnskar</v>
      </c>
      <c r="S107" s="181" t="str">
        <f t="shared" ca="1" si="14"/>
        <v>SE</v>
      </c>
      <c r="T107" s="181" t="str">
        <f ca="1">IF(B107="","",IF(ISERROR(MATCH($J107,SorP!$B$1:$B$6226,0)),"",INDIRECT("'SorP'!$A$"&amp;MATCH($S107&amp;$J107,SorP!C:C,0))))</f>
        <v>SE-AC</v>
      </c>
      <c r="U107" s="201"/>
      <c r="V107" s="226">
        <f ca="1">IF(C107="",NA(),IF(OR(C107="Smelter not listed",C107="Smelter not yet identified"),MATCH($B107&amp;$D107,'Smelter Look-up'!$J:$J,0),MATCH($B107&amp;$C107,'Smelter Look-up'!$J:$J,0)))</f>
        <v>44</v>
      </c>
      <c r="X107" s="227">
        <f t="shared" ca="1" si="15"/>
        <v>0</v>
      </c>
      <c r="AB107" s="228" t="str">
        <f t="shared" ca="1" si="16"/>
        <v>GoldBoliden Ronnskar</v>
      </c>
    </row>
    <row r="108" spans="1:28" s="227" customFormat="1" ht="20.25">
      <c r="A108" s="181" t="s">
        <v>645</v>
      </c>
      <c r="B108" s="182" t="str">
        <f ca="1">IF(LEN(A108)=0,"",INDEX('Smelter Look-up'!$A:$A,MATCH($A108,'Smelter Look-up'!$E:$E,0)))</f>
        <v>Gold</v>
      </c>
      <c r="C108" s="186" t="str">
        <f ca="1">IF(LEN(A108)=0,"",INDEX('Smelter Look-up'!$C:$C,MATCH($A108,'Smelter Look-up'!$E:$E,0)))</f>
        <v>C. Hafner GmbH + Co. KG</v>
      </c>
      <c r="D108" s="230"/>
      <c r="E108" s="182" t="str">
        <f ca="1">IF(ISERROR($V108),"",OFFSET('Smelter Look-up'!$D$4,$V108-4,0)&amp;"")</f>
        <v>GERMANY</v>
      </c>
      <c r="F108" s="182" t="str">
        <f ca="1">IF(ISERROR($V108),"",OFFSET('Smelter Look-up'!$E$4,$V108-4,0))</f>
        <v>CID000176</v>
      </c>
      <c r="G108" s="182" t="str">
        <f ca="1">IF(C108=$X$4,IF(ISERROR($V108),"Enter smelter details","RMI"),IF(ISERROR($V108),"",OFFSET('Smelter Look-up'!$F$4,$V108-4,0)))</f>
        <v>RMI</v>
      </c>
      <c r="H108" s="183" t="s">
        <v>15831</v>
      </c>
      <c r="I108" s="184" t="str">
        <f ca="1">IF(ISERROR($V108),"",OFFSET('Smelter Look-up'!$H$4,$V108-4,0))</f>
        <v>Pforzheim</v>
      </c>
      <c r="J108" s="184" t="str">
        <f ca="1">IF(ISERROR($V108),"",OFFSET('Smelter Look-up'!$I$4,$V108-4,0))</f>
        <v>Baden-Württemberg</v>
      </c>
      <c r="K108" s="224" t="s">
        <v>15831</v>
      </c>
      <c r="L108" s="224" t="s">
        <v>15831</v>
      </c>
      <c r="M108" s="224" t="s">
        <v>15831</v>
      </c>
      <c r="N108" s="224" t="s">
        <v>15831</v>
      </c>
      <c r="O108" s="224" t="s">
        <v>477</v>
      </c>
      <c r="P108" s="185" t="s">
        <v>15831</v>
      </c>
      <c r="Q108" s="225" t="s">
        <v>15831</v>
      </c>
      <c r="R108" s="182" t="str">
        <f ca="1">IF(ISERROR($V108),"",OFFSET('Smelter Look-up'!$C$4,$V108-4,0)&amp;"")</f>
        <v>C. Hafner GmbH + Co. KG</v>
      </c>
      <c r="S108" s="181" t="str">
        <f t="shared" ca="1" si="14"/>
        <v>DE</v>
      </c>
      <c r="T108" s="181" t="str">
        <f ca="1">IF(B108="","",IF(ISERROR(MATCH($J108,SorP!$B$1:$B$6226,0)),"",INDIRECT("'SorP'!$A$"&amp;MATCH($S108&amp;$J108,SorP!C:C,0))))</f>
        <v>DE-BW</v>
      </c>
      <c r="U108" s="201"/>
      <c r="V108" s="226">
        <f ca="1">IF(C108="",NA(),IF(OR(C108="Smelter not listed",C108="Smelter not yet identified"),MATCH($B108&amp;$D108,'Smelter Look-up'!$J:$J,0),MATCH($B108&amp;$C108,'Smelter Look-up'!$J:$J,0)))</f>
        <v>45</v>
      </c>
      <c r="X108" s="227">
        <f t="shared" ca="1" si="15"/>
        <v>0</v>
      </c>
      <c r="AB108" s="228" t="str">
        <f t="shared" ca="1" si="16"/>
        <v>GoldC. Hafner GmbH + Co. KG</v>
      </c>
    </row>
    <row r="109" spans="1:28" s="227" customFormat="1" ht="20.25">
      <c r="A109" s="181" t="s">
        <v>647</v>
      </c>
      <c r="B109" s="182" t="str">
        <f ca="1">IF(LEN(A109)=0,"",INDEX('Smelter Look-up'!$A:$A,MATCH($A109,'Smelter Look-up'!$E:$E,0)))</f>
        <v>Gold</v>
      </c>
      <c r="C109" s="186" t="str">
        <f ca="1">IF(LEN(A109)=0,"",INDEX('Smelter Look-up'!$C:$C,MATCH($A109,'Smelter Look-up'!$E:$E,0)))</f>
        <v>CCR Refinery - Glencore Canada Corporation</v>
      </c>
      <c r="D109" s="230"/>
      <c r="E109" s="182" t="str">
        <f ca="1">IF(ISERROR($V109),"",OFFSET('Smelter Look-up'!$D$4,$V109-4,0)&amp;"")</f>
        <v>CANADA</v>
      </c>
      <c r="F109" s="182" t="str">
        <f ca="1">IF(ISERROR($V109),"",OFFSET('Smelter Look-up'!$E$4,$V109-4,0))</f>
        <v>CID000185</v>
      </c>
      <c r="G109" s="182" t="str">
        <f ca="1">IF(C109=$X$4,IF(ISERROR($V109),"Enter smelter details","RMI"),IF(ISERROR($V109),"",OFFSET('Smelter Look-up'!$F$4,$V109-4,0)))</f>
        <v>RMI</v>
      </c>
      <c r="H109" s="183" t="s">
        <v>15831</v>
      </c>
      <c r="I109" s="184" t="str">
        <f ca="1">IF(ISERROR($V109),"",OFFSET('Smelter Look-up'!$H$4,$V109-4,0))</f>
        <v>Montréal</v>
      </c>
      <c r="J109" s="184" t="str">
        <f ca="1">IF(ISERROR($V109),"",OFFSET('Smelter Look-up'!$I$4,$V109-4,0))</f>
        <v>Quebec</v>
      </c>
      <c r="K109" s="224" t="s">
        <v>15831</v>
      </c>
      <c r="L109" s="224" t="s">
        <v>15831</v>
      </c>
      <c r="M109" s="224" t="s">
        <v>15831</v>
      </c>
      <c r="N109" s="224" t="s">
        <v>15831</v>
      </c>
      <c r="O109" s="224" t="s">
        <v>477</v>
      </c>
      <c r="P109" s="185" t="s">
        <v>15831</v>
      </c>
      <c r="Q109" s="225" t="s">
        <v>15831</v>
      </c>
      <c r="R109" s="182" t="str">
        <f ca="1">IF(ISERROR($V109),"",OFFSET('Smelter Look-up'!$C$4,$V109-4,0)&amp;"")</f>
        <v>CCR Refinery - Glencore Canada Corporation</v>
      </c>
      <c r="S109" s="181" t="str">
        <f t="shared" ca="1" si="14"/>
        <v>CA</v>
      </c>
      <c r="T109" s="181" t="str">
        <f ca="1">IF(B109="","",IF(ISERROR(MATCH($J109,SorP!$B$1:$B$6226,0)),"",INDIRECT("'SorP'!$A$"&amp;MATCH($S109&amp;$J109,SorP!C:C,0))))</f>
        <v>CA-QC</v>
      </c>
      <c r="U109" s="201"/>
      <c r="V109" s="226">
        <f ca="1">IF(C109="",NA(),IF(OR(C109="Smelter not listed",C109="Smelter not yet identified"),MATCH($B109&amp;$D109,'Smelter Look-up'!$J:$J,0),MATCH($B109&amp;$C109,'Smelter Look-up'!$J:$J,0)))</f>
        <v>48</v>
      </c>
      <c r="X109" s="227">
        <f t="shared" ca="1" si="15"/>
        <v>0</v>
      </c>
      <c r="AB109" s="228" t="str">
        <f t="shared" ca="1" si="16"/>
        <v>GoldCCR Refinery - Glencore Canada Corporation</v>
      </c>
    </row>
    <row r="110" spans="1:28" s="227" customFormat="1" ht="20.25">
      <c r="A110" s="181" t="s">
        <v>649</v>
      </c>
      <c r="B110" s="182" t="str">
        <f ca="1">IF(LEN(A110)=0,"",INDEX('Smelter Look-up'!$A:$A,MATCH($A110,'Smelter Look-up'!$E:$E,0)))</f>
        <v>Gold</v>
      </c>
      <c r="C110" s="186" t="str">
        <f ca="1">IF(LEN(A110)=0,"",INDEX('Smelter Look-up'!$C:$C,MATCH($A110,'Smelter Look-up'!$E:$E,0)))</f>
        <v>Chimet S.p.A.</v>
      </c>
      <c r="D110" s="230"/>
      <c r="E110" s="182" t="str">
        <f ca="1">IF(ISERROR($V110),"",OFFSET('Smelter Look-up'!$D$4,$V110-4,0)&amp;"")</f>
        <v>ITALY</v>
      </c>
      <c r="F110" s="182" t="str">
        <f ca="1">IF(ISERROR($V110),"",OFFSET('Smelter Look-up'!$E$4,$V110-4,0))</f>
        <v>CID000233</v>
      </c>
      <c r="G110" s="182" t="str">
        <f ca="1">IF(C110=$X$4,IF(ISERROR($V110),"Enter smelter details","RMI"),IF(ISERROR($V110),"",OFFSET('Smelter Look-up'!$F$4,$V110-4,0)))</f>
        <v>RMI</v>
      </c>
      <c r="H110" s="183" t="s">
        <v>15831</v>
      </c>
      <c r="I110" s="184" t="str">
        <f ca="1">IF(ISERROR($V110),"",OFFSET('Smelter Look-up'!$H$4,$V110-4,0))</f>
        <v>Arezzo</v>
      </c>
      <c r="J110" s="184" t="str">
        <f ca="1">IF(ISERROR($V110),"",OFFSET('Smelter Look-up'!$I$4,$V110-4,0))</f>
        <v>Toscana</v>
      </c>
      <c r="K110" s="224" t="s">
        <v>15831</v>
      </c>
      <c r="L110" s="224" t="s">
        <v>15831</v>
      </c>
      <c r="M110" s="224" t="s">
        <v>15831</v>
      </c>
      <c r="N110" s="224" t="s">
        <v>15831</v>
      </c>
      <c r="O110" s="224" t="s">
        <v>477</v>
      </c>
      <c r="P110" s="185" t="s">
        <v>15831</v>
      </c>
      <c r="Q110" s="225" t="s">
        <v>15831</v>
      </c>
      <c r="R110" s="182" t="str">
        <f ca="1">IF(ISERROR($V110),"",OFFSET('Smelter Look-up'!$C$4,$V110-4,0)&amp;"")</f>
        <v>Chimet S.p.A.</v>
      </c>
      <c r="S110" s="181" t="str">
        <f t="shared" ca="1" si="14"/>
        <v>IT</v>
      </c>
      <c r="T110" s="181" t="str">
        <f ca="1">IF(B110="","",IF(ISERROR(MATCH($J110,SorP!$B$1:$B$6226,0)),"",INDIRECT("'SorP'!$A$"&amp;MATCH($S110&amp;$J110,SorP!C:C,0))))</f>
        <v>IT-52</v>
      </c>
      <c r="U110" s="201"/>
      <c r="V110" s="226">
        <f ca="1">IF(C110="",NA(),IF(OR(C110="Smelter not listed",C110="Smelter not yet identified"),MATCH($B110&amp;$D110,'Smelter Look-up'!$J:$J,0),MATCH($B110&amp;$C110,'Smelter Look-up'!$J:$J,0)))</f>
        <v>56</v>
      </c>
      <c r="X110" s="227">
        <f t="shared" ca="1" si="15"/>
        <v>0</v>
      </c>
      <c r="AB110" s="228" t="str">
        <f t="shared" ca="1" si="16"/>
        <v>GoldChimet S.p.A.</v>
      </c>
    </row>
    <row r="111" spans="1:28" s="227" customFormat="1" ht="20.25">
      <c r="A111" s="181" t="s">
        <v>650</v>
      </c>
      <c r="B111" s="182" t="str">
        <f ca="1">IF(LEN(A111)=0,"",INDEX('Smelter Look-up'!$A:$A,MATCH($A111,'Smelter Look-up'!$E:$E,0)))</f>
        <v>Gold</v>
      </c>
      <c r="C111" s="186" t="str">
        <f ca="1">IF(LEN(A111)=0,"",INDEX('Smelter Look-up'!$C:$C,MATCH($A111,'Smelter Look-up'!$E:$E,0)))</f>
        <v>Chugai Mining</v>
      </c>
      <c r="D111" s="230"/>
      <c r="E111" s="182" t="str">
        <f ca="1">IF(ISERROR($V111),"",OFFSET('Smelter Look-up'!$D$4,$V111-4,0)&amp;"")</f>
        <v>JAPAN</v>
      </c>
      <c r="F111" s="182" t="str">
        <f ca="1">IF(ISERROR($V111),"",OFFSET('Smelter Look-up'!$E$4,$V111-4,0))</f>
        <v>CID000264</v>
      </c>
      <c r="G111" s="182" t="str">
        <f ca="1">IF(C111=$X$4,IF(ISERROR($V111),"Enter smelter details","RMI"),IF(ISERROR($V111),"",OFFSET('Smelter Look-up'!$F$4,$V111-4,0)))</f>
        <v>RMI</v>
      </c>
      <c r="H111" s="183" t="s">
        <v>15831</v>
      </c>
      <c r="I111" s="184" t="str">
        <f ca="1">IF(ISERROR($V111),"",OFFSET('Smelter Look-up'!$H$4,$V111-4,0))</f>
        <v>Chiyoda</v>
      </c>
      <c r="J111" s="184" t="str">
        <f ca="1">IF(ISERROR($V111),"",OFFSET('Smelter Look-up'!$I$4,$V111-4,0))</f>
        <v>Tokyo</v>
      </c>
      <c r="K111" s="224" t="s">
        <v>15831</v>
      </c>
      <c r="L111" s="224" t="s">
        <v>15831</v>
      </c>
      <c r="M111" s="224" t="s">
        <v>15831</v>
      </c>
      <c r="N111" s="224" t="s">
        <v>15831</v>
      </c>
      <c r="O111" s="224" t="s">
        <v>477</v>
      </c>
      <c r="P111" s="185" t="s">
        <v>15831</v>
      </c>
      <c r="Q111" s="225" t="s">
        <v>15831</v>
      </c>
      <c r="R111" s="182" t="str">
        <f ca="1">IF(ISERROR($V111),"",OFFSET('Smelter Look-up'!$C$4,$V111-4,0)&amp;"")</f>
        <v>Chugai Mining</v>
      </c>
      <c r="S111" s="181" t="str">
        <f t="shared" ca="1" si="14"/>
        <v>JP</v>
      </c>
      <c r="T111" s="181" t="str">
        <f ca="1">IF(B111="","",IF(ISERROR(MATCH($J111,SorP!$B$1:$B$6226,0)),"",INDIRECT("'SorP'!$A$"&amp;MATCH($S111&amp;$J111,SorP!C:C,0))))</f>
        <v>JP-13</v>
      </c>
      <c r="U111" s="201"/>
      <c r="V111" s="226">
        <f ca="1">IF(C111="",NA(),IF(OR(C111="Smelter not listed",C111="Smelter not yet identified"),MATCH($B111&amp;$D111,'Smelter Look-up'!$J:$J,0),MATCH($B111&amp;$C111,'Smelter Look-up'!$J:$J,0)))</f>
        <v>59</v>
      </c>
      <c r="X111" s="227">
        <f t="shared" ca="1" si="15"/>
        <v>0</v>
      </c>
      <c r="AB111" s="228" t="str">
        <f t="shared" ca="1" si="16"/>
        <v>GoldChugai Mining</v>
      </c>
    </row>
    <row r="112" spans="1:28" s="227" customFormat="1" ht="20.25">
      <c r="A112" s="181" t="s">
        <v>15333</v>
      </c>
      <c r="B112" s="182" t="str">
        <f ca="1">IF(LEN(A112)=0,"",INDEX('Smelter Look-up'!$A:$A,MATCH($A112,'Smelter Look-up'!$E:$E,0)))</f>
        <v>Gold</v>
      </c>
      <c r="C112" s="186" t="str">
        <f ca="1">IF(LEN(A112)=0,"",INDEX('Smelter Look-up'!$C:$C,MATCH($A112,'Smelter Look-up'!$E:$E,0)))</f>
        <v>Coimpa Industrial LTDA</v>
      </c>
      <c r="D112" s="230"/>
      <c r="E112" s="182" t="str">
        <f ca="1">IF(ISERROR($V112),"",OFFSET('Smelter Look-up'!$D$4,$V112-4,0)&amp;"")</f>
        <v>BRAZIL</v>
      </c>
      <c r="F112" s="182" t="str">
        <f ca="1">IF(ISERROR($V112),"",OFFSET('Smelter Look-up'!$E$4,$V112-4,0))</f>
        <v>CID004010</v>
      </c>
      <c r="G112" s="182" t="str">
        <f ca="1">IF(C112=$X$4,IF(ISERROR($V112),"Enter smelter details","RMI"),IF(ISERROR($V112),"",OFFSET('Smelter Look-up'!$F$4,$V112-4,0)))</f>
        <v>RMI</v>
      </c>
      <c r="H112" s="183" t="s">
        <v>15831</v>
      </c>
      <c r="I112" s="184" t="str">
        <f ca="1">IF(ISERROR($V112),"",OFFSET('Smelter Look-up'!$H$4,$V112-4,0))</f>
        <v>Manaus</v>
      </c>
      <c r="J112" s="184" t="str">
        <f ca="1">IF(ISERROR($V112),"",OFFSET('Smelter Look-up'!$I$4,$V112-4,0))</f>
        <v>Amazonas</v>
      </c>
      <c r="K112" s="224" t="s">
        <v>15831</v>
      </c>
      <c r="L112" s="224" t="s">
        <v>15831</v>
      </c>
      <c r="M112" s="224" t="s">
        <v>15831</v>
      </c>
      <c r="N112" s="224" t="s">
        <v>15831</v>
      </c>
      <c r="O112" s="224" t="s">
        <v>15832</v>
      </c>
      <c r="P112" s="185" t="s">
        <v>476</v>
      </c>
      <c r="Q112" s="225" t="s">
        <v>15831</v>
      </c>
      <c r="R112" s="182" t="str">
        <f ca="1">IF(ISERROR($V112),"",OFFSET('Smelter Look-up'!$C$4,$V112-4,0)&amp;"")</f>
        <v>Coimpa Industrial LTDA</v>
      </c>
      <c r="S112" s="181" t="str">
        <f t="shared" ca="1" si="14"/>
        <v>BR</v>
      </c>
      <c r="T112" s="181" t="str">
        <f ca="1">IF(B112="","",IF(ISERROR(MATCH($J112,SorP!$B$1:$B$6226,0)),"",INDIRECT("'SorP'!$A$"&amp;MATCH($S112&amp;$J112,SorP!C:C,0))))</f>
        <v>BR-AM</v>
      </c>
      <c r="U112" s="201"/>
      <c r="V112" s="226">
        <f ca="1">IF(C112="",NA(),IF(OR(C112="Smelter not listed",C112="Smelter not yet identified"),MATCH($B112&amp;$D112,'Smelter Look-up'!$J:$J,0),MATCH($B112&amp;$C112,'Smelter Look-up'!$J:$J,0)))</f>
        <v>60</v>
      </c>
      <c r="X112" s="227">
        <f t="shared" ca="1" si="15"/>
        <v>0</v>
      </c>
      <c r="AB112" s="228" t="str">
        <f t="shared" ca="1" si="16"/>
        <v>GoldCoimpa Industrial LTDA</v>
      </c>
    </row>
    <row r="113" spans="1:28" s="227" customFormat="1" ht="20.25">
      <c r="A113" s="181" t="s">
        <v>654</v>
      </c>
      <c r="B113" s="182" t="str">
        <f ca="1">IF(LEN(A113)=0,"",INDEX('Smelter Look-up'!$A:$A,MATCH($A113,'Smelter Look-up'!$E:$E,0)))</f>
        <v>Gold</v>
      </c>
      <c r="C113" s="186" t="str">
        <f ca="1">IF(LEN(A113)=0,"",INDEX('Smelter Look-up'!$C:$C,MATCH($A113,'Smelter Look-up'!$E:$E,0)))</f>
        <v>Dowa</v>
      </c>
      <c r="D113" s="230"/>
      <c r="E113" s="182" t="str">
        <f ca="1">IF(ISERROR($V113),"",OFFSET('Smelter Look-up'!$D$4,$V113-4,0)&amp;"")</f>
        <v>JAPAN</v>
      </c>
      <c r="F113" s="182" t="str">
        <f ca="1">IF(ISERROR($V113),"",OFFSET('Smelter Look-up'!$E$4,$V113-4,0))</f>
        <v>CID000401</v>
      </c>
      <c r="G113" s="182" t="str">
        <f ca="1">IF(C113=$X$4,IF(ISERROR($V113),"Enter smelter details","RMI"),IF(ISERROR($V113),"",OFFSET('Smelter Look-up'!$F$4,$V113-4,0)))</f>
        <v>RMI</v>
      </c>
      <c r="H113" s="183" t="s">
        <v>15831</v>
      </c>
      <c r="I113" s="184" t="str">
        <f ca="1">IF(ISERROR($V113),"",OFFSET('Smelter Look-up'!$H$4,$V113-4,0))</f>
        <v>Kosaka</v>
      </c>
      <c r="J113" s="184" t="str">
        <f ca="1">IF(ISERROR($V113),"",OFFSET('Smelter Look-up'!$I$4,$V113-4,0))</f>
        <v>Akita</v>
      </c>
      <c r="K113" s="224" t="s">
        <v>15831</v>
      </c>
      <c r="L113" s="224" t="s">
        <v>15831</v>
      </c>
      <c r="M113" s="224" t="s">
        <v>15831</v>
      </c>
      <c r="N113" s="224" t="s">
        <v>15831</v>
      </c>
      <c r="O113" s="224" t="s">
        <v>15832</v>
      </c>
      <c r="P113" s="185" t="s">
        <v>476</v>
      </c>
      <c r="Q113" s="225" t="s">
        <v>15831</v>
      </c>
      <c r="R113" s="182" t="str">
        <f ca="1">IF(ISERROR($V113),"",OFFSET('Smelter Look-up'!$C$4,$V113-4,0)&amp;"")</f>
        <v>Dowa</v>
      </c>
      <c r="S113" s="181" t="str">
        <f t="shared" ca="1" si="14"/>
        <v>JP</v>
      </c>
      <c r="T113" s="181" t="str">
        <f ca="1">IF(B113="","",IF(ISERROR(MATCH($J113,SorP!$B$1:$B$6226,0)),"",INDIRECT("'SorP'!$A$"&amp;MATCH($S113&amp;$J113,SorP!C:C,0))))</f>
        <v>JP-05</v>
      </c>
      <c r="U113" s="201"/>
      <c r="V113" s="226">
        <f ca="1">IF(C113="",NA(),IF(OR(C113="Smelter not listed",C113="Smelter not yet identified"),MATCH($B113&amp;$D113,'Smelter Look-up'!$J:$J,0),MATCH($B113&amp;$C113,'Smelter Look-up'!$J:$J,0)))</f>
        <v>68</v>
      </c>
      <c r="X113" s="227">
        <f t="shared" ca="1" si="15"/>
        <v>0</v>
      </c>
      <c r="AB113" s="228" t="str">
        <f t="shared" ca="1" si="16"/>
        <v>GoldDowa</v>
      </c>
    </row>
    <row r="114" spans="1:28" s="227" customFormat="1" ht="20.25">
      <c r="A114" s="181" t="s">
        <v>653</v>
      </c>
      <c r="B114" s="182" t="str">
        <f ca="1">IF(LEN(A114)=0,"",INDEX('Smelter Look-up'!$A:$A,MATCH($A114,'Smelter Look-up'!$E:$E,0)))</f>
        <v>Gold</v>
      </c>
      <c r="C114" s="186" t="str">
        <f ca="1">IF(LEN(A114)=0,"",INDEX('Smelter Look-up'!$C:$C,MATCH($A114,'Smelter Look-up'!$E:$E,0)))</f>
        <v>DSC (Do Sung Corporation)</v>
      </c>
      <c r="D114" s="230"/>
      <c r="E114" s="182" t="str">
        <f ca="1">IF(ISERROR($V114),"",OFFSET('Smelter Look-up'!$D$4,$V114-4,0)&amp;"")</f>
        <v>KOREA, REPUBLIC OF</v>
      </c>
      <c r="F114" s="182" t="str">
        <f ca="1">IF(ISERROR($V114),"",OFFSET('Smelter Look-up'!$E$4,$V114-4,0))</f>
        <v>CID000359</v>
      </c>
      <c r="G114" s="182" t="str">
        <f ca="1">IF(C114=$X$4,IF(ISERROR($V114),"Enter smelter details","RMI"),IF(ISERROR($V114),"",OFFSET('Smelter Look-up'!$F$4,$V114-4,0)))</f>
        <v>RMI</v>
      </c>
      <c r="H114" s="183" t="s">
        <v>15831</v>
      </c>
      <c r="I114" s="184" t="str">
        <f ca="1">IF(ISERROR($V114),"",OFFSET('Smelter Look-up'!$H$4,$V114-4,0))</f>
        <v>Gimpo</v>
      </c>
      <c r="J114" s="184" t="str">
        <f ca="1">IF(ISERROR($V114),"",OFFSET('Smelter Look-up'!$I$4,$V114-4,0))</f>
        <v>Gyeonggi-do</v>
      </c>
      <c r="K114" s="224" t="s">
        <v>15831</v>
      </c>
      <c r="L114" s="224" t="s">
        <v>15831</v>
      </c>
      <c r="M114" s="224" t="s">
        <v>15831</v>
      </c>
      <c r="N114" s="224" t="s">
        <v>15831</v>
      </c>
      <c r="O114" s="224" t="s">
        <v>15835</v>
      </c>
      <c r="P114" s="185" t="s">
        <v>475</v>
      </c>
      <c r="Q114" s="225" t="s">
        <v>15831</v>
      </c>
      <c r="R114" s="182" t="str">
        <f ca="1">IF(ISERROR($V114),"",OFFSET('Smelter Look-up'!$C$4,$V114-4,0)&amp;"")</f>
        <v>DSC (Do Sung Corporation)</v>
      </c>
      <c r="S114" s="181" t="str">
        <f t="shared" ca="1" si="14"/>
        <v>KR</v>
      </c>
      <c r="T114" s="181" t="str">
        <f ca="1">IF(B114="","",IF(ISERROR(MATCH($J114,SorP!$B$1:$B$6226,0)),"",INDIRECT("'SorP'!$A$"&amp;MATCH($S114&amp;$J114,SorP!C:C,0))))</f>
        <v>KR-41</v>
      </c>
      <c r="U114" s="201"/>
      <c r="V114" s="226">
        <f ca="1">IF(C114="",NA(),IF(OR(C114="Smelter not listed",C114="Smelter not yet identified"),MATCH($B114&amp;$D114,'Smelter Look-up'!$J:$J,0),MATCH($B114&amp;$C114,'Smelter Look-up'!$J:$J,0)))</f>
        <v>72</v>
      </c>
      <c r="X114" s="227">
        <f t="shared" ca="1" si="15"/>
        <v>0</v>
      </c>
      <c r="AB114" s="228" t="str">
        <f t="shared" ca="1" si="16"/>
        <v>GoldDSC (Do Sung Corporation)</v>
      </c>
    </row>
    <row r="115" spans="1:28" s="227" customFormat="1" ht="20.25">
      <c r="A115" s="181" t="s">
        <v>384</v>
      </c>
      <c r="B115" s="182" t="str">
        <f ca="1">IF(LEN(A115)=0,"",INDEX('Smelter Look-up'!$A:$A,MATCH($A115,'Smelter Look-up'!$E:$E,0)))</f>
        <v>Gold</v>
      </c>
      <c r="C115" s="186" t="str">
        <f ca="1">IF(LEN(A115)=0,"",INDEX('Smelter Look-up'!$C:$C,MATCH($A115,'Smelter Look-up'!$E:$E,0)))</f>
        <v>Eco-System Recycling Co., Ltd. East Plant</v>
      </c>
      <c r="D115" s="230"/>
      <c r="E115" s="182" t="str">
        <f ca="1">IF(ISERROR($V115),"",OFFSET('Smelter Look-up'!$D$4,$V115-4,0)&amp;"")</f>
        <v>JAPAN</v>
      </c>
      <c r="F115" s="182" t="str">
        <f ca="1">IF(ISERROR($V115),"",OFFSET('Smelter Look-up'!$E$4,$V115-4,0))</f>
        <v>CID000425</v>
      </c>
      <c r="G115" s="182" t="str">
        <f ca="1">IF(C115=$X$4,IF(ISERROR($V115),"Enter smelter details","RMI"),IF(ISERROR($V115),"",OFFSET('Smelter Look-up'!$F$4,$V115-4,0)))</f>
        <v>RMI</v>
      </c>
      <c r="H115" s="183" t="s">
        <v>15831</v>
      </c>
      <c r="I115" s="184" t="str">
        <f ca="1">IF(ISERROR($V115),"",OFFSET('Smelter Look-up'!$H$4,$V115-4,0))</f>
        <v>Honjo</v>
      </c>
      <c r="J115" s="184" t="str">
        <f ca="1">IF(ISERROR($V115),"",OFFSET('Smelter Look-up'!$I$4,$V115-4,0))</f>
        <v>Saitama</v>
      </c>
      <c r="K115" s="224" t="s">
        <v>15831</v>
      </c>
      <c r="L115" s="224" t="s">
        <v>15831</v>
      </c>
      <c r="M115" s="224" t="s">
        <v>15831</v>
      </c>
      <c r="N115" s="224" t="s">
        <v>15831</v>
      </c>
      <c r="O115" s="224" t="s">
        <v>477</v>
      </c>
      <c r="P115" s="185" t="s">
        <v>15831</v>
      </c>
      <c r="Q115" s="225" t="s">
        <v>15831</v>
      </c>
      <c r="R115" s="182" t="str">
        <f ca="1">IF(ISERROR($V115),"",OFFSET('Smelter Look-up'!$C$4,$V115-4,0)&amp;"")</f>
        <v>Eco-System Recycling Co., Ltd. East Plant</v>
      </c>
      <c r="S115" s="181" t="str">
        <f t="shared" ca="1" si="14"/>
        <v>JP</v>
      </c>
      <c r="T115" s="181" t="str">
        <f ca="1">IF(B115="","",IF(ISERROR(MATCH($J115,SorP!$B$1:$B$6226,0)),"",INDIRECT("'SorP'!$A$"&amp;MATCH($S115&amp;$J115,SorP!C:C,0))))</f>
        <v>JP-11</v>
      </c>
      <c r="U115" s="201"/>
      <c r="V115" s="226">
        <f ca="1">IF(C115="",NA(),IF(OR(C115="Smelter not listed",C115="Smelter not yet identified"),MATCH($B115&amp;$D115,'Smelter Look-up'!$J:$J,0),MATCH($B115&amp;$C115,'Smelter Look-up'!$J:$J,0)))</f>
        <v>73</v>
      </c>
      <c r="X115" s="227">
        <f t="shared" ca="1" si="15"/>
        <v>0</v>
      </c>
      <c r="AB115" s="228" t="str">
        <f t="shared" ca="1" si="16"/>
        <v>GoldEco-System Recycling Co., Ltd. East Plant</v>
      </c>
    </row>
    <row r="116" spans="1:28" s="227" customFormat="1" ht="20.25">
      <c r="A116" s="181" t="s">
        <v>13768</v>
      </c>
      <c r="B116" s="182" t="str">
        <f ca="1">IF(LEN(A116)=0,"",INDEX('Smelter Look-up'!$A:$A,MATCH($A116,'Smelter Look-up'!$E:$E,0)))</f>
        <v>Gold</v>
      </c>
      <c r="C116" s="186" t="str">
        <f ca="1">IF(LEN(A116)=0,"",INDEX('Smelter Look-up'!$C:$C,MATCH($A116,'Smelter Look-up'!$E:$E,0)))</f>
        <v>Eco-System Recycling Co., Ltd. North Plant</v>
      </c>
      <c r="D116" s="230"/>
      <c r="E116" s="182" t="str">
        <f ca="1">IF(ISERROR($V116),"",OFFSET('Smelter Look-up'!$D$4,$V116-4,0)&amp;"")</f>
        <v>JAPAN</v>
      </c>
      <c r="F116" s="182" t="str">
        <f ca="1">IF(ISERROR($V116),"",OFFSET('Smelter Look-up'!$E$4,$V116-4,0))</f>
        <v>CID003424</v>
      </c>
      <c r="G116" s="182" t="str">
        <f ca="1">IF(C116=$X$4,IF(ISERROR($V116),"Enter smelter details","RMI"),IF(ISERROR($V116),"",OFFSET('Smelter Look-up'!$F$4,$V116-4,0)))</f>
        <v>RMI</v>
      </c>
      <c r="H116" s="183" t="s">
        <v>15831</v>
      </c>
      <c r="I116" s="184" t="str">
        <f ca="1">IF(ISERROR($V116),"",OFFSET('Smelter Look-up'!$H$4,$V116-4,0))</f>
        <v>Kazuno</v>
      </c>
      <c r="J116" s="184" t="str">
        <f ca="1">IF(ISERROR($V116),"",OFFSET('Smelter Look-up'!$I$4,$V116-4,0))</f>
        <v>Akita</v>
      </c>
      <c r="K116" s="224" t="s">
        <v>15831</v>
      </c>
      <c r="L116" s="224" t="s">
        <v>15831</v>
      </c>
      <c r="M116" s="224" t="s">
        <v>15831</v>
      </c>
      <c r="N116" s="224" t="s">
        <v>15831</v>
      </c>
      <c r="O116" s="224" t="s">
        <v>15835</v>
      </c>
      <c r="P116" s="185" t="s">
        <v>475</v>
      </c>
      <c r="Q116" s="225" t="s">
        <v>15831</v>
      </c>
      <c r="R116" s="182" t="str">
        <f ca="1">IF(ISERROR($V116),"",OFFSET('Smelter Look-up'!$C$4,$V116-4,0)&amp;"")</f>
        <v>Eco-System Recycling Co., Ltd. North Plant</v>
      </c>
      <c r="S116" s="181" t="str">
        <f t="shared" ca="1" si="14"/>
        <v>JP</v>
      </c>
      <c r="T116" s="181" t="str">
        <f ca="1">IF(B116="","",IF(ISERROR(MATCH($J116,SorP!$B$1:$B$6226,0)),"",INDIRECT("'SorP'!$A$"&amp;MATCH($S116&amp;$J116,SorP!C:C,0))))</f>
        <v>JP-05</v>
      </c>
      <c r="U116" s="201"/>
      <c r="V116" s="226">
        <f ca="1">IF(C116="",NA(),IF(OR(C116="Smelter not listed",C116="Smelter not yet identified"),MATCH($B116&amp;$D116,'Smelter Look-up'!$J:$J,0),MATCH($B116&amp;$C116,'Smelter Look-up'!$J:$J,0)))</f>
        <v>74</v>
      </c>
      <c r="X116" s="227">
        <f t="shared" ca="1" si="15"/>
        <v>0</v>
      </c>
      <c r="AB116" s="228" t="str">
        <f t="shared" ca="1" si="16"/>
        <v>GoldEco-System Recycling Co., Ltd. North Plant</v>
      </c>
    </row>
    <row r="117" spans="1:28" s="227" customFormat="1" ht="20.25">
      <c r="A117" s="181" t="s">
        <v>13769</v>
      </c>
      <c r="B117" s="182" t="str">
        <f ca="1">IF(LEN(A117)=0,"",INDEX('Smelter Look-up'!$A:$A,MATCH($A117,'Smelter Look-up'!$E:$E,0)))</f>
        <v>Gold</v>
      </c>
      <c r="C117" s="186" t="str">
        <f ca="1">IF(LEN(A117)=0,"",INDEX('Smelter Look-up'!$C:$C,MATCH($A117,'Smelter Look-up'!$E:$E,0)))</f>
        <v>Eco-System Recycling Co., Ltd. West Plant</v>
      </c>
      <c r="D117" s="230"/>
      <c r="E117" s="182" t="str">
        <f ca="1">IF(ISERROR($V117),"",OFFSET('Smelter Look-up'!$D$4,$V117-4,0)&amp;"")</f>
        <v>JAPAN</v>
      </c>
      <c r="F117" s="182" t="str">
        <f ca="1">IF(ISERROR($V117),"",OFFSET('Smelter Look-up'!$E$4,$V117-4,0))</f>
        <v>CID003425</v>
      </c>
      <c r="G117" s="182" t="str">
        <f ca="1">IF(C117=$X$4,IF(ISERROR($V117),"Enter smelter details","RMI"),IF(ISERROR($V117),"",OFFSET('Smelter Look-up'!$F$4,$V117-4,0)))</f>
        <v>RMI</v>
      </c>
      <c r="H117" s="183" t="s">
        <v>15831</v>
      </c>
      <c r="I117" s="184" t="str">
        <f ca="1">IF(ISERROR($V117),"",OFFSET('Smelter Look-up'!$H$4,$V117-4,0))</f>
        <v>Okayama</v>
      </c>
      <c r="J117" s="184" t="str">
        <f ca="1">IF(ISERROR($V117),"",OFFSET('Smelter Look-up'!$I$4,$V117-4,0))</f>
        <v>Okayama</v>
      </c>
      <c r="K117" s="224" t="s">
        <v>15831</v>
      </c>
      <c r="L117" s="224" t="s">
        <v>15831</v>
      </c>
      <c r="M117" s="224" t="s">
        <v>15831</v>
      </c>
      <c r="N117" s="224" t="s">
        <v>15831</v>
      </c>
      <c r="O117" s="224" t="s">
        <v>15835</v>
      </c>
      <c r="P117" s="185" t="s">
        <v>475</v>
      </c>
      <c r="Q117" s="225" t="s">
        <v>15831</v>
      </c>
      <c r="R117" s="182" t="str">
        <f ca="1">IF(ISERROR($V117),"",OFFSET('Smelter Look-up'!$C$4,$V117-4,0)&amp;"")</f>
        <v>Eco-System Recycling Co., Ltd. West Plant</v>
      </c>
      <c r="S117" s="181" t="str">
        <f t="shared" ca="1" si="14"/>
        <v>JP</v>
      </c>
      <c r="T117" s="181" t="str">
        <f ca="1">IF(B117="","",IF(ISERROR(MATCH($J117,SorP!$B$1:$B$6226,0)),"",INDIRECT("'SorP'!$A$"&amp;MATCH($S117&amp;$J117,SorP!C:C,0))))</f>
        <v>JP-33</v>
      </c>
      <c r="U117" s="201"/>
      <c r="V117" s="226">
        <f ca="1">IF(C117="",NA(),IF(OR(C117="Smelter not listed",C117="Smelter not yet identified"),MATCH($B117&amp;$D117,'Smelter Look-up'!$J:$J,0),MATCH($B117&amp;$C117,'Smelter Look-up'!$J:$J,0)))</f>
        <v>75</v>
      </c>
      <c r="X117" s="227">
        <f t="shared" ca="1" si="15"/>
        <v>0</v>
      </c>
      <c r="AB117" s="228" t="str">
        <f t="shared" ca="1" si="16"/>
        <v>GoldEco-System Recycling Co., Ltd. West Plant</v>
      </c>
    </row>
    <row r="118" spans="1:28" s="227" customFormat="1" ht="25.5">
      <c r="A118" s="181" t="s">
        <v>15599</v>
      </c>
      <c r="B118" s="182" t="str">
        <f ca="1">IF(LEN(A118)=0,"",INDEX('Smelter Look-up'!$A:$A,MATCH($A118,'Smelter Look-up'!$E:$E,0)))</f>
        <v>Gold</v>
      </c>
      <c r="C118" s="186" t="str">
        <f ca="1">IF(LEN(A118)=0,"",INDEX('Smelter Look-up'!$C:$C,MATCH($A118,'Smelter Look-up'!$E:$E,0)))</f>
        <v>Elite Industech Co., Ltd.</v>
      </c>
      <c r="D118" s="230"/>
      <c r="E118" s="182" t="str">
        <f ca="1">IF(ISERROR($V118),"",OFFSET('Smelter Look-up'!$D$4,$V118-4,0)&amp;"")</f>
        <v>TAIWAN, PROVINCE OF CHINA</v>
      </c>
      <c r="F118" s="182" t="str">
        <f ca="1">IF(ISERROR($V118),"",OFFSET('Smelter Look-up'!$E$4,$V118-4,0))</f>
        <v>CID004755</v>
      </c>
      <c r="G118" s="182" t="str">
        <f ca="1">IF(C118=$X$4,IF(ISERROR($V118),"Enter smelter details","RMI"),IF(ISERROR($V118),"",OFFSET('Smelter Look-up'!$F$4,$V118-4,0)))</f>
        <v>RMI</v>
      </c>
      <c r="H118" s="183" t="s">
        <v>15831</v>
      </c>
      <c r="I118" s="184" t="str">
        <f ca="1">IF(ISERROR($V118),"",OFFSET('Smelter Look-up'!$H$4,$V118-4,0))</f>
        <v>Kaohsiung City</v>
      </c>
      <c r="J118" s="184" t="str">
        <f ca="1">IF(ISERROR($V118),"",OFFSET('Smelter Look-up'!$I$4,$V118-4,0))</f>
        <v>Kaohsiung</v>
      </c>
      <c r="K118" s="224" t="s">
        <v>15831</v>
      </c>
      <c r="L118" s="224" t="s">
        <v>15831</v>
      </c>
      <c r="M118" s="224" t="s">
        <v>15831</v>
      </c>
      <c r="N118" s="224" t="s">
        <v>15831</v>
      </c>
      <c r="O118" s="224" t="s">
        <v>15835</v>
      </c>
      <c r="P118" s="185" t="s">
        <v>475</v>
      </c>
      <c r="Q118" s="225" t="s">
        <v>15831</v>
      </c>
      <c r="R118" s="182" t="str">
        <f ca="1">IF(ISERROR($V118),"",OFFSET('Smelter Look-up'!$C$4,$V118-4,0)&amp;"")</f>
        <v>Elite Industech Co., Ltd.</v>
      </c>
      <c r="S118" s="181" t="str">
        <f t="shared" ca="1" si="14"/>
        <v>TW</v>
      </c>
      <c r="T118" s="181" t="str">
        <f ca="1">IF(B118="","",IF(ISERROR(MATCH($J118,SorP!$B$1:$B$6226,0)),"",INDIRECT("'SorP'!$A$"&amp;MATCH($S118&amp;$J118,SorP!C:C,0))))</f>
        <v>TW-KHH</v>
      </c>
      <c r="U118" s="201"/>
      <c r="V118" s="226">
        <f ca="1">IF(C118="",NA(),IF(OR(C118="Smelter not listed",C118="Smelter not yet identified"),MATCH($B118&amp;$D118,'Smelter Look-up'!$J:$J,0),MATCH($B118&amp;$C118,'Smelter Look-up'!$J:$J,0)))</f>
        <v>77</v>
      </c>
      <c r="X118" s="227">
        <f t="shared" ca="1" si="15"/>
        <v>0</v>
      </c>
      <c r="AB118" s="228" t="str">
        <f t="shared" ca="1" si="16"/>
        <v>GoldElite Industech Co., Ltd.</v>
      </c>
    </row>
    <row r="119" spans="1:28" s="227" customFormat="1" ht="25.5">
      <c r="A119" s="181" t="s">
        <v>15602</v>
      </c>
      <c r="B119" s="182" t="str">
        <f ca="1">IF(LEN(A119)=0,"",INDEX('Smelter Look-up'!$A:$A,MATCH($A119,'Smelter Look-up'!$E:$E,0)))</f>
        <v>Gold</v>
      </c>
      <c r="C119" s="186" t="str">
        <f ca="1">IF(LEN(A119)=0,"",INDEX('Smelter Look-up'!$C:$C,MATCH($A119,'Smelter Look-up'!$E:$E,0)))</f>
        <v>GG Refinery Ltd.</v>
      </c>
      <c r="D119" s="230"/>
      <c r="E119" s="182" t="str">
        <f ca="1">IF(ISERROR($V119),"",OFFSET('Smelter Look-up'!$D$4,$V119-4,0)&amp;"")</f>
        <v>TANZANIA, UNITED REPUBLIC OF</v>
      </c>
      <c r="F119" s="182" t="str">
        <f ca="1">IF(ISERROR($V119),"",OFFSET('Smelter Look-up'!$E$4,$V119-4,0))</f>
        <v>CID004506</v>
      </c>
      <c r="G119" s="182" t="str">
        <f ca="1">IF(C119=$X$4,IF(ISERROR($V119),"Enter smelter details","RMI"),IF(ISERROR($V119),"",OFFSET('Smelter Look-up'!$F$4,$V119-4,0)))</f>
        <v>RMI</v>
      </c>
      <c r="H119" s="183" t="s">
        <v>15831</v>
      </c>
      <c r="I119" s="184" t="str">
        <f ca="1">IF(ISERROR($V119),"",OFFSET('Smelter Look-up'!$H$4,$V119-4,0))</f>
        <v>Bomba Mbili</v>
      </c>
      <c r="J119" s="184" t="str">
        <f ca="1">IF(ISERROR($V119),"",OFFSET('Smelter Look-up'!$I$4,$V119-4,0))</f>
        <v>Geita</v>
      </c>
      <c r="K119" s="224" t="s">
        <v>15831</v>
      </c>
      <c r="L119" s="224" t="s">
        <v>15831</v>
      </c>
      <c r="M119" s="224" t="s">
        <v>15831</v>
      </c>
      <c r="N119" s="224" t="s">
        <v>15831</v>
      </c>
      <c r="O119" s="224" t="s">
        <v>15833</v>
      </c>
      <c r="P119" s="185" t="s">
        <v>476</v>
      </c>
      <c r="Q119" s="225" t="s">
        <v>15831</v>
      </c>
      <c r="R119" s="182" t="str">
        <f ca="1">IF(ISERROR($V119),"",OFFSET('Smelter Look-up'!$C$4,$V119-4,0)&amp;"")</f>
        <v>GG Refinery Ltd.</v>
      </c>
      <c r="S119" s="181" t="str">
        <f t="shared" ca="1" si="14"/>
        <v>TZ</v>
      </c>
      <c r="T119" s="181" t="str">
        <f ca="1">IF(B119="","",IF(ISERROR(MATCH($J119,SorP!$B$1:$B$6226,0)),"",INDIRECT("'SorP'!$A$"&amp;MATCH($S119&amp;$J119,SorP!C:C,0))))</f>
        <v>TZ-27</v>
      </c>
      <c r="U119" s="201"/>
      <c r="V119" s="226">
        <f ca="1">IF(C119="",NA(),IF(OR(C119="Smelter not listed",C119="Smelter not yet identified"),MATCH($B119&amp;$D119,'Smelter Look-up'!$J:$J,0),MATCH($B119&amp;$C119,'Smelter Look-up'!$J:$J,0)))</f>
        <v>90</v>
      </c>
      <c r="X119" s="227">
        <f t="shared" ca="1" si="15"/>
        <v>0</v>
      </c>
      <c r="AB119" s="228" t="str">
        <f t="shared" ca="1" si="16"/>
        <v>GoldGG Refinery Ltd.</v>
      </c>
    </row>
    <row r="120" spans="1:28" s="227" customFormat="1" ht="20.25">
      <c r="A120" s="181" t="s">
        <v>15287</v>
      </c>
      <c r="B120" s="182" t="str">
        <f ca="1">IF(LEN(A120)=0,"",INDEX('Smelter Look-up'!$A:$A,MATCH($A120,'Smelter Look-up'!$E:$E,0)))</f>
        <v>Gold</v>
      </c>
      <c r="C120" s="186" t="str">
        <f ca="1">IF(LEN(A120)=0,"",INDEX('Smelter Look-up'!$C:$C,MATCH($A120,'Smelter Look-up'!$E:$E,0)))</f>
        <v>Gold by Gold Colombia</v>
      </c>
      <c r="D120" s="230"/>
      <c r="E120" s="182" t="str">
        <f ca="1">IF(ISERROR($V120),"",OFFSET('Smelter Look-up'!$D$4,$V120-4,0)&amp;"")</f>
        <v>COLOMBIA</v>
      </c>
      <c r="F120" s="182" t="str">
        <f ca="1">IF(ISERROR($V120),"",OFFSET('Smelter Look-up'!$E$4,$V120-4,0))</f>
        <v>CID003641</v>
      </c>
      <c r="G120" s="182" t="str">
        <f ca="1">IF(C120=$X$4,IF(ISERROR($V120),"Enter smelter details","RMI"),IF(ISERROR($V120),"",OFFSET('Smelter Look-up'!$F$4,$V120-4,0)))</f>
        <v>RMI</v>
      </c>
      <c r="H120" s="183" t="s">
        <v>15831</v>
      </c>
      <c r="I120" s="184" t="str">
        <f ca="1">IF(ISERROR($V120),"",OFFSET('Smelter Look-up'!$H$4,$V120-4,0))</f>
        <v>Medellín</v>
      </c>
      <c r="J120" s="184" t="str">
        <f ca="1">IF(ISERROR($V120),"",OFFSET('Smelter Look-up'!$I$4,$V120-4,0))</f>
        <v>Antioquia</v>
      </c>
      <c r="K120" s="224" t="s">
        <v>15831</v>
      </c>
      <c r="L120" s="224" t="s">
        <v>15831</v>
      </c>
      <c r="M120" s="224" t="s">
        <v>15831</v>
      </c>
      <c r="N120" s="224" t="s">
        <v>15831</v>
      </c>
      <c r="O120" s="224" t="s">
        <v>15832</v>
      </c>
      <c r="P120" s="185" t="s">
        <v>476</v>
      </c>
      <c r="Q120" s="225" t="s">
        <v>15831</v>
      </c>
      <c r="R120" s="182" t="str">
        <f ca="1">IF(ISERROR($V120),"",OFFSET('Smelter Look-up'!$C$4,$V120-4,0)&amp;"")</f>
        <v>Gold by Gold Colombia</v>
      </c>
      <c r="S120" s="181" t="str">
        <f t="shared" ca="1" si="14"/>
        <v>CO</v>
      </c>
      <c r="T120" s="181" t="str">
        <f ca="1">IF(B120="","",IF(ISERROR(MATCH($J120,SorP!$B$1:$B$6226,0)),"",INDIRECT("'SorP'!$A$"&amp;MATCH($S120&amp;$J120,SorP!C:C,0))))</f>
        <v>CO-ANT</v>
      </c>
      <c r="U120" s="201"/>
      <c r="V120" s="226">
        <f ca="1">IF(C120="",NA(),IF(OR(C120="Smelter not listed",C120="Smelter not yet identified"),MATCH($B120&amp;$D120,'Smelter Look-up'!$J:$J,0),MATCH($B120&amp;$C120,'Smelter Look-up'!$J:$J,0)))</f>
        <v>92</v>
      </c>
      <c r="X120" s="227">
        <f t="shared" ca="1" si="15"/>
        <v>0</v>
      </c>
      <c r="AB120" s="228" t="str">
        <f t="shared" ca="1" si="16"/>
        <v>GoldGold by Gold Colombia</v>
      </c>
    </row>
    <row r="121" spans="1:28" s="227" customFormat="1" ht="20.25">
      <c r="A121" s="181" t="s">
        <v>659</v>
      </c>
      <c r="B121" s="182" t="str">
        <f ca="1">IF(LEN(A121)=0,"",INDEX('Smelter Look-up'!$A:$A,MATCH($A121,'Smelter Look-up'!$E:$E,0)))</f>
        <v>Gold</v>
      </c>
      <c r="C121" s="186" t="str">
        <f ca="1">IF(LEN(A121)=0,"",INDEX('Smelter Look-up'!$C:$C,MATCH($A121,'Smelter Look-up'!$E:$E,0)))</f>
        <v>Heimerle + Meule GmbH</v>
      </c>
      <c r="D121" s="230"/>
      <c r="E121" s="182" t="str">
        <f ca="1">IF(ISERROR($V121),"",OFFSET('Smelter Look-up'!$D$4,$V121-4,0)&amp;"")</f>
        <v>GERMANY</v>
      </c>
      <c r="F121" s="182" t="str">
        <f ca="1">IF(ISERROR($V121),"",OFFSET('Smelter Look-up'!$E$4,$V121-4,0))</f>
        <v>CID000694</v>
      </c>
      <c r="G121" s="182" t="str">
        <f ca="1">IF(C121=$X$4,IF(ISERROR($V121),"Enter smelter details","RMI"),IF(ISERROR($V121),"",OFFSET('Smelter Look-up'!$F$4,$V121-4,0)))</f>
        <v>RMI</v>
      </c>
      <c r="H121" s="183" t="s">
        <v>15831</v>
      </c>
      <c r="I121" s="184" t="str">
        <f ca="1">IF(ISERROR($V121),"",OFFSET('Smelter Look-up'!$H$4,$V121-4,0))</f>
        <v>Pforzheim</v>
      </c>
      <c r="J121" s="184" t="str">
        <f ca="1">IF(ISERROR($V121),"",OFFSET('Smelter Look-up'!$I$4,$V121-4,0))</f>
        <v>Baden-Württemberg</v>
      </c>
      <c r="K121" s="224" t="s">
        <v>15831</v>
      </c>
      <c r="L121" s="224" t="s">
        <v>15831</v>
      </c>
      <c r="M121" s="224" t="s">
        <v>15831</v>
      </c>
      <c r="N121" s="224" t="s">
        <v>15831</v>
      </c>
      <c r="O121" s="224" t="s">
        <v>477</v>
      </c>
      <c r="P121" s="185" t="s">
        <v>15831</v>
      </c>
      <c r="Q121" s="225" t="s">
        <v>15831</v>
      </c>
      <c r="R121" s="182" t="str">
        <f ca="1">IF(ISERROR($V121),"",OFFSET('Smelter Look-up'!$C$4,$V121-4,0)&amp;"")</f>
        <v>Heimerle + Meule GmbH</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104</v>
      </c>
      <c r="X121" s="227">
        <f t="shared" ca="1" si="15"/>
        <v>0</v>
      </c>
      <c r="AB121" s="228" t="str">
        <f t="shared" ca="1" si="16"/>
        <v>GoldHeimerle + Meule GmbH</v>
      </c>
    </row>
    <row r="122" spans="1:28" s="227" customFormat="1" ht="20.25">
      <c r="A122" s="181" t="s">
        <v>661</v>
      </c>
      <c r="B122" s="182" t="str">
        <f ca="1">IF(LEN(A122)=0,"",INDEX('Smelter Look-up'!$A:$A,MATCH($A122,'Smelter Look-up'!$E:$E,0)))</f>
        <v>Gold</v>
      </c>
      <c r="C122" s="186" t="str">
        <f ca="1">IF(LEN(A122)=0,"",INDEX('Smelter Look-up'!$C:$C,MATCH($A122,'Smelter Look-up'!$E:$E,0)))</f>
        <v>Heraeus Germany GmbH Co. KG</v>
      </c>
      <c r="D122" s="230"/>
      <c r="E122" s="182" t="str">
        <f ca="1">IF(ISERROR($V122),"",OFFSET('Smelter Look-up'!$D$4,$V122-4,0)&amp;"")</f>
        <v>GERMANY</v>
      </c>
      <c r="F122" s="182" t="str">
        <f ca="1">IF(ISERROR($V122),"",OFFSET('Smelter Look-up'!$E$4,$V122-4,0))</f>
        <v>CID000711</v>
      </c>
      <c r="G122" s="182" t="str">
        <f ca="1">IF(C122=$X$4,IF(ISERROR($V122),"Enter smelter details","RMI"),IF(ISERROR($V122),"",OFFSET('Smelter Look-up'!$F$4,$V122-4,0)))</f>
        <v>RMI</v>
      </c>
      <c r="H122" s="183" t="s">
        <v>15831</v>
      </c>
      <c r="I122" s="184" t="str">
        <f ca="1">IF(ISERROR($V122),"",OFFSET('Smelter Look-up'!$H$4,$V122-4,0))</f>
        <v>Hanau</v>
      </c>
      <c r="J122" s="184" t="str">
        <f ca="1">IF(ISERROR($V122),"",OFFSET('Smelter Look-up'!$I$4,$V122-4,0))</f>
        <v>Hessen</v>
      </c>
      <c r="K122" s="224" t="s">
        <v>15831</v>
      </c>
      <c r="L122" s="224" t="s">
        <v>15831</v>
      </c>
      <c r="M122" s="224" t="s">
        <v>15831</v>
      </c>
      <c r="N122" s="224" t="s">
        <v>15831</v>
      </c>
      <c r="O122" s="224" t="s">
        <v>477</v>
      </c>
      <c r="P122" s="185" t="s">
        <v>15831</v>
      </c>
      <c r="Q122" s="225" t="s">
        <v>15831</v>
      </c>
      <c r="R122" s="182" t="str">
        <f ca="1">IF(ISERROR($V122),"",OFFSET('Smelter Look-up'!$C$4,$V122-4,0)&amp;"")</f>
        <v>Heraeus Germany GmbH Co. KG</v>
      </c>
      <c r="S122" s="181" t="str">
        <f t="shared" ca="1" si="14"/>
        <v>DE</v>
      </c>
      <c r="T122" s="181" t="str">
        <f ca="1">IF(B122="","",IF(ISERROR(MATCH($J122,SorP!$B$1:$B$6226,0)),"",INDIRECT("'SorP'!$A$"&amp;MATCH($S122&amp;$J122,SorP!C:C,0))))</f>
        <v>DE-HE</v>
      </c>
      <c r="U122" s="201"/>
      <c r="V122" s="226">
        <f ca="1">IF(C122="",NA(),IF(OR(C122="Smelter not listed",C122="Smelter not yet identified"),MATCH($B122&amp;$D122,'Smelter Look-up'!$J:$J,0),MATCH($B122&amp;$C122,'Smelter Look-up'!$J:$J,0)))</f>
        <v>108</v>
      </c>
      <c r="X122" s="227">
        <f t="shared" ca="1" si="15"/>
        <v>0</v>
      </c>
      <c r="AB122" s="228" t="str">
        <f t="shared" ca="1" si="16"/>
        <v>GoldHeraeus Germany GmbH Co. KG</v>
      </c>
    </row>
    <row r="123" spans="1:28" s="227" customFormat="1" ht="20.25">
      <c r="A123" s="181" t="s">
        <v>660</v>
      </c>
      <c r="B123" s="182" t="str">
        <f ca="1">IF(LEN(A123)=0,"",INDEX('Smelter Look-up'!$A:$A,MATCH($A123,'Smelter Look-up'!$E:$E,0)))</f>
        <v>Gold</v>
      </c>
      <c r="C123" s="186" t="str">
        <f ca="1">IF(LEN(A123)=0,"",INDEX('Smelter Look-up'!$C:$C,MATCH($A123,'Smelter Look-up'!$E:$E,0)))</f>
        <v>Heraeus Metals Hong Kong Ltd.</v>
      </c>
      <c r="D123" s="230"/>
      <c r="E123" s="182" t="str">
        <f ca="1">IF(ISERROR($V123),"",OFFSET('Smelter Look-up'!$D$4,$V123-4,0)&amp;"")</f>
        <v>CHINA</v>
      </c>
      <c r="F123" s="182" t="str">
        <f ca="1">IF(ISERROR($V123),"",OFFSET('Smelter Look-up'!$E$4,$V123-4,0))</f>
        <v>CID000707</v>
      </c>
      <c r="G123" s="182" t="str">
        <f ca="1">IF(C123=$X$4,IF(ISERROR($V123),"Enter smelter details","RMI"),IF(ISERROR($V123),"",OFFSET('Smelter Look-up'!$F$4,$V123-4,0)))</f>
        <v>RMI</v>
      </c>
      <c r="H123" s="183" t="s">
        <v>15831</v>
      </c>
      <c r="I123" s="184" t="str">
        <f ca="1">IF(ISERROR($V123),"",OFFSET('Smelter Look-up'!$H$4,$V123-4,0))</f>
        <v>Fanling</v>
      </c>
      <c r="J123" s="184" t="str">
        <f ca="1">IF(ISERROR($V123),"",OFFSET('Smelter Look-up'!$I$4,$V123-4,0))</f>
        <v>Hong Kong SAR</v>
      </c>
      <c r="K123" s="224" t="s">
        <v>15831</v>
      </c>
      <c r="L123" s="224" t="s">
        <v>15831</v>
      </c>
      <c r="M123" s="224" t="s">
        <v>15831</v>
      </c>
      <c r="N123" s="224" t="s">
        <v>15831</v>
      </c>
      <c r="O123" s="224" t="s">
        <v>477</v>
      </c>
      <c r="P123" s="185" t="s">
        <v>15831</v>
      </c>
      <c r="Q123" s="225" t="s">
        <v>15831</v>
      </c>
      <c r="R123" s="182" t="str">
        <f ca="1">IF(ISERROR($V123),"",OFFSET('Smelter Look-up'!$C$4,$V123-4,0)&amp;"")</f>
        <v>Heraeus Metals Hong Kong Ltd.</v>
      </c>
      <c r="S123" s="181" t="str">
        <f t="shared" ca="1" si="14"/>
        <v>CN</v>
      </c>
      <c r="T123" s="181" t="str">
        <f ca="1">IF(B123="","",IF(ISERROR(MATCH($J123,SorP!$B$1:$B$6226,0)),"",INDIRECT("'SorP'!$A$"&amp;MATCH($S123&amp;$J123,SorP!C:C,0))))</f>
        <v>CN-HK</v>
      </c>
      <c r="U123" s="201"/>
      <c r="V123" s="226">
        <f ca="1">IF(C123="",NA(),IF(OR(C123="Smelter not listed",C123="Smelter not yet identified"),MATCH($B123&amp;$D123,'Smelter Look-up'!$J:$J,0),MATCH($B123&amp;$C123,'Smelter Look-up'!$J:$J,0)))</f>
        <v>110</v>
      </c>
      <c r="X123" s="227">
        <f t="shared" ca="1" si="15"/>
        <v>0</v>
      </c>
      <c r="AB123" s="228" t="str">
        <f t="shared" ca="1" si="16"/>
        <v>GoldHeraeus Metals Hong Kong Ltd.</v>
      </c>
    </row>
    <row r="124" spans="1:28" s="227" customFormat="1" ht="25.5">
      <c r="A124" s="181" t="s">
        <v>15607</v>
      </c>
      <c r="B124" s="182" t="str">
        <f ca="1">IF(LEN(A124)=0,"",INDEX('Smelter Look-up'!$A:$A,MATCH($A124,'Smelter Look-up'!$E:$E,0)))</f>
        <v>Gold</v>
      </c>
      <c r="C124" s="186" t="str">
        <f ca="1">IF(LEN(A124)=0,"",INDEX('Smelter Look-up'!$C:$C,MATCH($A124,'Smelter Look-up'!$E:$E,0)))</f>
        <v>Impala Platinum - Platinum Metals Refinery (PMR)</v>
      </c>
      <c r="D124" s="230"/>
      <c r="E124" s="182" t="str">
        <f ca="1">IF(ISERROR($V124),"",OFFSET('Smelter Look-up'!$D$4,$V124-4,0)&amp;"")</f>
        <v>SOUTH AFRICA</v>
      </c>
      <c r="F124" s="182" t="str">
        <f ca="1">IF(ISERROR($V124),"",OFFSET('Smelter Look-up'!$E$4,$V124-4,0))</f>
        <v>CID004714</v>
      </c>
      <c r="G124" s="182" t="str">
        <f ca="1">IF(C124=$X$4,IF(ISERROR($V124),"Enter smelter details","RMI"),IF(ISERROR($V124),"",OFFSET('Smelter Look-up'!$F$4,$V124-4,0)))</f>
        <v>RMI</v>
      </c>
      <c r="H124" s="183" t="s">
        <v>15831</v>
      </c>
      <c r="I124" s="184" t="str">
        <f ca="1">IF(ISERROR($V124),"",OFFSET('Smelter Look-up'!$H$4,$V124-4,0))</f>
        <v>Springs</v>
      </c>
      <c r="J124" s="184" t="str">
        <f ca="1">IF(ISERROR($V124),"",OFFSET('Smelter Look-up'!$I$4,$V124-4,0))</f>
        <v>Gauteng</v>
      </c>
      <c r="K124" s="224" t="s">
        <v>15831</v>
      </c>
      <c r="L124" s="224" t="s">
        <v>15831</v>
      </c>
      <c r="M124" s="224" t="s">
        <v>15831</v>
      </c>
      <c r="N124" s="224" t="s">
        <v>15831</v>
      </c>
      <c r="O124" s="224" t="s">
        <v>477</v>
      </c>
      <c r="P124" s="185" t="s">
        <v>15831</v>
      </c>
      <c r="Q124" s="225" t="s">
        <v>15831</v>
      </c>
      <c r="R124" s="182" t="str">
        <f ca="1">IF(ISERROR($V124),"",OFFSET('Smelter Look-up'!$C$4,$V124-4,0)&amp;"")</f>
        <v>Impala Platinum - Platinum Metals Refinery (PMR)</v>
      </c>
      <c r="S124" s="181" t="str">
        <f t="shared" ca="1" si="14"/>
        <v>ZA</v>
      </c>
      <c r="T124" s="181" t="str">
        <f ca="1">IF(B124="","",IF(ISERROR(MATCH($J124,SorP!$B$1:$B$6226,0)),"",INDIRECT("'SorP'!$A$"&amp;MATCH($S124&amp;$J124,SorP!C:C,0))))</f>
        <v>ZA-GP</v>
      </c>
      <c r="U124" s="201"/>
      <c r="V124" s="226">
        <f ca="1">IF(C124="",NA(),IF(OR(C124="Smelter not listed",C124="Smelter not yet identified"),MATCH($B124&amp;$D124,'Smelter Look-up'!$J:$J,0),MATCH($B124&amp;$C124,'Smelter Look-up'!$J:$J,0)))</f>
        <v>118</v>
      </c>
      <c r="X124" s="227">
        <f t="shared" ca="1" si="15"/>
        <v>0</v>
      </c>
      <c r="AB124" s="228" t="str">
        <f t="shared" ca="1" si="16"/>
        <v>GoldImpala Platinum - Platinum Metals Refinery (PMR)</v>
      </c>
    </row>
    <row r="125" spans="1:28" s="227" customFormat="1" ht="25.5">
      <c r="A125" s="181" t="s">
        <v>664</v>
      </c>
      <c r="B125" s="182" t="str">
        <f ca="1">IF(LEN(A125)=0,"",INDEX('Smelter Look-up'!$A:$A,MATCH($A125,'Smelter Look-up'!$E:$E,0)))</f>
        <v>Gold</v>
      </c>
      <c r="C125" s="186" t="str">
        <f ca="1">IF(LEN(A125)=0,"",INDEX('Smelter Look-up'!$C:$C,MATCH($A125,'Smelter Look-up'!$E:$E,0)))</f>
        <v>Inner Mongolia Qiankun Gold and Silver Refinery Share Co., Ltd.</v>
      </c>
      <c r="D125" s="230"/>
      <c r="E125" s="182" t="str">
        <f ca="1">IF(ISERROR($V125),"",OFFSET('Smelter Look-up'!$D$4,$V125-4,0)&amp;"")</f>
        <v>CHINA</v>
      </c>
      <c r="F125" s="182" t="str">
        <f ca="1">IF(ISERROR($V125),"",OFFSET('Smelter Look-up'!$E$4,$V125-4,0))</f>
        <v>CID000801</v>
      </c>
      <c r="G125" s="182" t="str">
        <f ca="1">IF(C125=$X$4,IF(ISERROR($V125),"Enter smelter details","RMI"),IF(ISERROR($V125),"",OFFSET('Smelter Look-up'!$F$4,$V125-4,0)))</f>
        <v>RMI</v>
      </c>
      <c r="H125" s="183" t="s">
        <v>15831</v>
      </c>
      <c r="I125" s="184" t="str">
        <f ca="1">IF(ISERROR($V125),"",OFFSET('Smelter Look-up'!$H$4,$V125-4,0))</f>
        <v>Hohhot</v>
      </c>
      <c r="J125" s="184" t="str">
        <f ca="1">IF(ISERROR($V125),"",OFFSET('Smelter Look-up'!$I$4,$V125-4,0))</f>
        <v>Nei Mongol Zizhiqu</v>
      </c>
      <c r="K125" s="224" t="s">
        <v>15831</v>
      </c>
      <c r="L125" s="224" t="s">
        <v>15831</v>
      </c>
      <c r="M125" s="224" t="s">
        <v>15831</v>
      </c>
      <c r="N125" s="224" t="s">
        <v>15831</v>
      </c>
      <c r="O125" s="224" t="s">
        <v>477</v>
      </c>
      <c r="P125" s="185" t="s">
        <v>15831</v>
      </c>
      <c r="Q125" s="225" t="s">
        <v>15831</v>
      </c>
      <c r="R125" s="182" t="str">
        <f ca="1">IF(ISERROR($V125),"",OFFSET('Smelter Look-up'!$C$4,$V125-4,0)&amp;"")</f>
        <v>Inner Mongolia Qiankun Gold and Silver Refinery Share Co., Ltd.</v>
      </c>
      <c r="S125" s="181" t="str">
        <f t="shared" ca="1" si="14"/>
        <v>CN</v>
      </c>
      <c r="T125" s="181" t="str">
        <f ca="1">IF(B125="","",IF(ISERROR(MATCH($J125,SorP!$B$1:$B$6226,0)),"",INDIRECT("'SorP'!$A$"&amp;MATCH($S125&amp;$J125,SorP!C:C,0))))</f>
        <v>CN-NM</v>
      </c>
      <c r="U125" s="201"/>
      <c r="V125" s="226">
        <f ca="1">IF(C125="",NA(),IF(OR(C125="Smelter not listed",C125="Smelter not yet identified"),MATCH($B125&amp;$D125,'Smelter Look-up'!$J:$J,0),MATCH($B125&amp;$C125,'Smelter Look-up'!$J:$J,0)))</f>
        <v>121</v>
      </c>
      <c r="X125" s="227">
        <f t="shared" ca="1" si="15"/>
        <v>0</v>
      </c>
      <c r="AB125" s="228" t="str">
        <f t="shared" ca="1" si="16"/>
        <v>GoldInner Mongolia Qiankun Gold and Silver Refinery Share Co., Ltd.</v>
      </c>
    </row>
    <row r="126" spans="1:28" s="227" customFormat="1" ht="20.25">
      <c r="A126" s="181" t="s">
        <v>665</v>
      </c>
      <c r="B126" s="182" t="str">
        <f ca="1">IF(LEN(A126)=0,"",INDEX('Smelter Look-up'!$A:$A,MATCH($A126,'Smelter Look-up'!$E:$E,0)))</f>
        <v>Gold</v>
      </c>
      <c r="C126" s="186" t="str">
        <f ca="1">IF(LEN(A126)=0,"",INDEX('Smelter Look-up'!$C:$C,MATCH($A126,'Smelter Look-up'!$E:$E,0)))</f>
        <v>Ishifuku Metal Industry Co., Ltd.</v>
      </c>
      <c r="D126" s="230"/>
      <c r="E126" s="182" t="str">
        <f ca="1">IF(ISERROR($V126),"",OFFSET('Smelter Look-up'!$D$4,$V126-4,0)&amp;"")</f>
        <v>JAPAN</v>
      </c>
      <c r="F126" s="182" t="str">
        <f ca="1">IF(ISERROR($V126),"",OFFSET('Smelter Look-up'!$E$4,$V126-4,0))</f>
        <v>CID000807</v>
      </c>
      <c r="G126" s="182" t="str">
        <f ca="1">IF(C126=$X$4,IF(ISERROR($V126),"Enter smelter details","RMI"),IF(ISERROR($V126),"",OFFSET('Smelter Look-up'!$F$4,$V126-4,0)))</f>
        <v>RMI</v>
      </c>
      <c r="H126" s="183" t="s">
        <v>15831</v>
      </c>
      <c r="I126" s="184" t="str">
        <f ca="1">IF(ISERROR($V126),"",OFFSET('Smelter Look-up'!$H$4,$V126-4,0))</f>
        <v>Soka</v>
      </c>
      <c r="J126" s="184" t="str">
        <f ca="1">IF(ISERROR($V126),"",OFFSET('Smelter Look-up'!$I$4,$V126-4,0))</f>
        <v>Saitama</v>
      </c>
      <c r="K126" s="224" t="s">
        <v>15831</v>
      </c>
      <c r="L126" s="224" t="s">
        <v>15831</v>
      </c>
      <c r="M126" s="224" t="s">
        <v>15831</v>
      </c>
      <c r="N126" s="224" t="s">
        <v>15831</v>
      </c>
      <c r="O126" s="224" t="s">
        <v>477</v>
      </c>
      <c r="P126" s="185" t="s">
        <v>15831</v>
      </c>
      <c r="Q126" s="225" t="s">
        <v>15831</v>
      </c>
      <c r="R126" s="182" t="str">
        <f ca="1">IF(ISERROR($V126),"",OFFSET('Smelter Look-up'!$C$4,$V126-4,0)&amp;"")</f>
        <v>Ishifuku Metal Industry Co., Ltd.</v>
      </c>
      <c r="S126" s="181" t="str">
        <f t="shared" ca="1" si="14"/>
        <v>JP</v>
      </c>
      <c r="T126" s="181" t="str">
        <f ca="1">IF(B126="","",IF(ISERROR(MATCH($J126,SorP!$B$1:$B$6226,0)),"",INDIRECT("'SorP'!$A$"&amp;MATCH($S126&amp;$J126,SorP!C:C,0))))</f>
        <v>JP-11</v>
      </c>
      <c r="U126" s="201"/>
      <c r="V126" s="226">
        <f ca="1">IF(C126="",NA(),IF(OR(C126="Smelter not listed",C126="Smelter not yet identified"),MATCH($B126&amp;$D126,'Smelter Look-up'!$J:$J,0),MATCH($B126&amp;$C126,'Smelter Look-up'!$J:$J,0)))</f>
        <v>123</v>
      </c>
      <c r="X126" s="227">
        <f t="shared" ca="1" si="15"/>
        <v>0</v>
      </c>
      <c r="AB126" s="228" t="str">
        <f t="shared" ca="1" si="16"/>
        <v>GoldIshifuku Metal Industry Co., Ltd.</v>
      </c>
    </row>
    <row r="127" spans="1:28" s="227" customFormat="1" ht="20.25">
      <c r="A127" s="181" t="s">
        <v>666</v>
      </c>
      <c r="B127" s="182" t="str">
        <f ca="1">IF(LEN(A127)=0,"",INDEX('Smelter Look-up'!$A:$A,MATCH($A127,'Smelter Look-up'!$E:$E,0)))</f>
        <v>Gold</v>
      </c>
      <c r="C127" s="186" t="str">
        <f ca="1">IF(LEN(A127)=0,"",INDEX('Smelter Look-up'!$C:$C,MATCH($A127,'Smelter Look-up'!$E:$E,0)))</f>
        <v>Istanbul Gold Refinery</v>
      </c>
      <c r="D127" s="230"/>
      <c r="E127" s="182" t="str">
        <f ca="1">IF(ISERROR($V127),"",OFFSET('Smelter Look-up'!$D$4,$V127-4,0)&amp;"")</f>
        <v>TURKEY</v>
      </c>
      <c r="F127" s="182" t="str">
        <f ca="1">IF(ISERROR($V127),"",OFFSET('Smelter Look-up'!$E$4,$V127-4,0))</f>
        <v>CID000814</v>
      </c>
      <c r="G127" s="182" t="str">
        <f ca="1">IF(C127=$X$4,IF(ISERROR($V127),"Enter smelter details","RMI"),IF(ISERROR($V127),"",OFFSET('Smelter Look-up'!$F$4,$V127-4,0)))</f>
        <v>RMI</v>
      </c>
      <c r="H127" s="183" t="s">
        <v>15831</v>
      </c>
      <c r="I127" s="184" t="str">
        <f ca="1">IF(ISERROR($V127),"",OFFSET('Smelter Look-up'!$H$4,$V127-4,0))</f>
        <v>Kuyumcukent</v>
      </c>
      <c r="J127" s="184" t="str">
        <f ca="1">IF(ISERROR($V127),"",OFFSET('Smelter Look-up'!$I$4,$V127-4,0))</f>
        <v>İstanbul</v>
      </c>
      <c r="K127" s="224" t="s">
        <v>15831</v>
      </c>
      <c r="L127" s="224" t="s">
        <v>15831</v>
      </c>
      <c r="M127" s="224" t="s">
        <v>15831</v>
      </c>
      <c r="N127" s="224" t="s">
        <v>15831</v>
      </c>
      <c r="O127" s="224" t="s">
        <v>477</v>
      </c>
      <c r="P127" s="185" t="s">
        <v>15831</v>
      </c>
      <c r="Q127" s="225" t="s">
        <v>15831</v>
      </c>
      <c r="R127" s="182" t="str">
        <f ca="1">IF(ISERROR($V127),"",OFFSET('Smelter Look-up'!$C$4,$V127-4,0)&amp;"")</f>
        <v>Istanbul Gold Refinery</v>
      </c>
      <c r="S127" s="181" t="str">
        <f t="shared" ca="1" si="14"/>
        <v>TR</v>
      </c>
      <c r="T127" s="181" t="str">
        <f ca="1">IF(B127="","",IF(ISERROR(MATCH($J127,SorP!$B$1:$B$6226,0)),"",INDIRECT("'SorP'!$A$"&amp;MATCH($S127&amp;$J127,SorP!C:C,0))))</f>
        <v>TR-34</v>
      </c>
      <c r="U127" s="201"/>
      <c r="V127" s="226">
        <f ca="1">IF(C127="",NA(),IF(OR(C127="Smelter not listed",C127="Smelter not yet identified"),MATCH($B127&amp;$D127,'Smelter Look-up'!$J:$J,0),MATCH($B127&amp;$C127,'Smelter Look-up'!$J:$J,0)))</f>
        <v>124</v>
      </c>
      <c r="X127" s="227">
        <f t="shared" ca="1" si="15"/>
        <v>0</v>
      </c>
      <c r="AB127" s="228" t="str">
        <f t="shared" ca="1" si="16"/>
        <v>GoldIstanbul Gold Refinery</v>
      </c>
    </row>
    <row r="128" spans="1:28" s="227" customFormat="1" ht="20.25">
      <c r="A128" s="181" t="s">
        <v>2455</v>
      </c>
      <c r="B128" s="182" t="str">
        <f ca="1">IF(LEN(A128)=0,"",INDEX('Smelter Look-up'!$A:$A,MATCH($A128,'Smelter Look-up'!$E:$E,0)))</f>
        <v>Gold</v>
      </c>
      <c r="C128" s="186" t="str">
        <f ca="1">IF(LEN(A128)=0,"",INDEX('Smelter Look-up'!$C:$C,MATCH($A128,'Smelter Look-up'!$E:$E,0)))</f>
        <v>Italpreziosi</v>
      </c>
      <c r="D128" s="230"/>
      <c r="E128" s="182" t="str">
        <f ca="1">IF(ISERROR($V128),"",OFFSET('Smelter Look-up'!$D$4,$V128-4,0)&amp;"")</f>
        <v>ITALY</v>
      </c>
      <c r="F128" s="182" t="str">
        <f ca="1">IF(ISERROR($V128),"",OFFSET('Smelter Look-up'!$E$4,$V128-4,0))</f>
        <v>CID002765</v>
      </c>
      <c r="G128" s="182" t="str">
        <f ca="1">IF(C128=$X$4,IF(ISERROR($V128),"Enter smelter details","RMI"),IF(ISERROR($V128),"",OFFSET('Smelter Look-up'!$F$4,$V128-4,0)))</f>
        <v>RMI</v>
      </c>
      <c r="H128" s="183" t="s">
        <v>15831</v>
      </c>
      <c r="I128" s="184" t="str">
        <f ca="1">IF(ISERROR($V128),"",OFFSET('Smelter Look-up'!$H$4,$V128-4,0))</f>
        <v>Arezzo</v>
      </c>
      <c r="J128" s="184" t="str">
        <f ca="1">IF(ISERROR($V128),"",OFFSET('Smelter Look-up'!$I$4,$V128-4,0))</f>
        <v>Toscana</v>
      </c>
      <c r="K128" s="224" t="s">
        <v>15831</v>
      </c>
      <c r="L128" s="224" t="s">
        <v>15831</v>
      </c>
      <c r="M128" s="224" t="s">
        <v>15831</v>
      </c>
      <c r="N128" s="224" t="s">
        <v>15831</v>
      </c>
      <c r="O128" s="224" t="s">
        <v>477</v>
      </c>
      <c r="P128" s="185" t="s">
        <v>15831</v>
      </c>
      <c r="Q128" s="225" t="s">
        <v>15831</v>
      </c>
      <c r="R128" s="182" t="str">
        <f ca="1">IF(ISERROR($V128),"",OFFSET('Smelter Look-up'!$C$4,$V128-4,0)&amp;"")</f>
        <v>Italpreziosi</v>
      </c>
      <c r="S128" s="181" t="str">
        <f t="shared" ca="1" si="14"/>
        <v>IT</v>
      </c>
      <c r="T128" s="181" t="str">
        <f ca="1">IF(B128="","",IF(ISERROR(MATCH($J128,SorP!$B$1:$B$6226,0)),"",INDIRECT("'SorP'!$A$"&amp;MATCH($S128&amp;$J128,SorP!C:C,0))))</f>
        <v>IT-52</v>
      </c>
      <c r="U128" s="201"/>
      <c r="V128" s="226">
        <f ca="1">IF(C128="",NA(),IF(OR(C128="Smelter not listed",C128="Smelter not yet identified"),MATCH($B128&amp;$D128,'Smelter Look-up'!$J:$J,0),MATCH($B128&amp;$C128,'Smelter Look-up'!$J:$J,0)))</f>
        <v>125</v>
      </c>
      <c r="X128" s="227">
        <f t="shared" ca="1" si="15"/>
        <v>0</v>
      </c>
      <c r="AB128" s="228" t="str">
        <f t="shared" ca="1" si="16"/>
        <v>GoldItalpreziosi</v>
      </c>
    </row>
    <row r="129" spans="1:28" s="227" customFormat="1" ht="20.25">
      <c r="A129" s="181" t="s">
        <v>667</v>
      </c>
      <c r="B129" s="182" t="str">
        <f ca="1">IF(LEN(A129)=0,"",INDEX('Smelter Look-up'!$A:$A,MATCH($A129,'Smelter Look-up'!$E:$E,0)))</f>
        <v>Gold</v>
      </c>
      <c r="C129" s="186" t="str">
        <f ca="1">IF(LEN(A129)=0,"",INDEX('Smelter Look-up'!$C:$C,MATCH($A129,'Smelter Look-up'!$E:$E,0)))</f>
        <v>Japan Mint</v>
      </c>
      <c r="D129" s="230"/>
      <c r="E129" s="182" t="str">
        <f ca="1">IF(ISERROR($V129),"",OFFSET('Smelter Look-up'!$D$4,$V129-4,0)&amp;"")</f>
        <v>JAPAN</v>
      </c>
      <c r="F129" s="182" t="str">
        <f ca="1">IF(ISERROR($V129),"",OFFSET('Smelter Look-up'!$E$4,$V129-4,0))</f>
        <v>CID000823</v>
      </c>
      <c r="G129" s="182" t="str">
        <f ca="1">IF(C129=$X$4,IF(ISERROR($V129),"Enter smelter details","RMI"),IF(ISERROR($V129),"",OFFSET('Smelter Look-up'!$F$4,$V129-4,0)))</f>
        <v>RMI</v>
      </c>
      <c r="H129" s="183" t="s">
        <v>15831</v>
      </c>
      <c r="I129" s="184" t="str">
        <f ca="1">IF(ISERROR($V129),"",OFFSET('Smelter Look-up'!$H$4,$V129-4,0))</f>
        <v>Osaka</v>
      </c>
      <c r="J129" s="184" t="str">
        <f ca="1">IF(ISERROR($V129),"",OFFSET('Smelter Look-up'!$I$4,$V129-4,0))</f>
        <v>Osaka</v>
      </c>
      <c r="K129" s="224" t="s">
        <v>15831</v>
      </c>
      <c r="L129" s="224" t="s">
        <v>15831</v>
      </c>
      <c r="M129" s="224" t="s">
        <v>15831</v>
      </c>
      <c r="N129" s="224" t="s">
        <v>15831</v>
      </c>
      <c r="O129" s="224" t="s">
        <v>477</v>
      </c>
      <c r="P129" s="185" t="s">
        <v>15831</v>
      </c>
      <c r="Q129" s="225" t="s">
        <v>15831</v>
      </c>
      <c r="R129" s="182" t="str">
        <f ca="1">IF(ISERROR($V129),"",OFFSET('Smelter Look-up'!$C$4,$V129-4,0)&amp;"")</f>
        <v>Japan Mint</v>
      </c>
      <c r="S129" s="181" t="str">
        <f t="shared" ca="1" si="14"/>
        <v>JP</v>
      </c>
      <c r="T129" s="181" t="str">
        <f ca="1">IF(B129="","",IF(ISERROR(MATCH($J129,SorP!$B$1:$B$6226,0)),"",INDIRECT("'SorP'!$A$"&amp;MATCH($S129&amp;$J129,SorP!C:C,0))))</f>
        <v>JP-27</v>
      </c>
      <c r="U129" s="201"/>
      <c r="V129" s="226">
        <f ca="1">IF(C129="",NA(),IF(OR(C129="Smelter not listed",C129="Smelter not yet identified"),MATCH($B129&amp;$D129,'Smelter Look-up'!$J:$J,0),MATCH($B129&amp;$C129,'Smelter Look-up'!$J:$J,0)))</f>
        <v>127</v>
      </c>
      <c r="X129" s="227">
        <f t="shared" ca="1" si="15"/>
        <v>0</v>
      </c>
      <c r="AB129" s="228" t="str">
        <f t="shared" ca="1" si="16"/>
        <v>GoldJapan Mint</v>
      </c>
    </row>
    <row r="130" spans="1:28" s="227" customFormat="1" ht="20.25">
      <c r="A130" s="181" t="s">
        <v>668</v>
      </c>
      <c r="B130" s="182" t="str">
        <f ca="1">IF(LEN(A130)=0,"",INDEX('Smelter Look-up'!$A:$A,MATCH($A130,'Smelter Look-up'!$E:$E,0)))</f>
        <v>Gold</v>
      </c>
      <c r="C130" s="186" t="str">
        <f ca="1">IF(LEN(A130)=0,"",INDEX('Smelter Look-up'!$C:$C,MATCH($A130,'Smelter Look-up'!$E:$E,0)))</f>
        <v>Jiangxi Copper Co., Ltd.</v>
      </c>
      <c r="D130" s="230"/>
      <c r="E130" s="182" t="str">
        <f ca="1">IF(ISERROR($V130),"",OFFSET('Smelter Look-up'!$D$4,$V130-4,0)&amp;"")</f>
        <v>CHINA</v>
      </c>
      <c r="F130" s="182" t="str">
        <f ca="1">IF(ISERROR($V130),"",OFFSET('Smelter Look-up'!$E$4,$V130-4,0))</f>
        <v>CID000855</v>
      </c>
      <c r="G130" s="182" t="str">
        <f ca="1">IF(C130=$X$4,IF(ISERROR($V130),"Enter smelter details","RMI"),IF(ISERROR($V130),"",OFFSET('Smelter Look-up'!$F$4,$V130-4,0)))</f>
        <v>RMI</v>
      </c>
      <c r="H130" s="183" t="s">
        <v>15831</v>
      </c>
      <c r="I130" s="184" t="str">
        <f ca="1">IF(ISERROR($V130),"",OFFSET('Smelter Look-up'!$H$4,$V130-4,0))</f>
        <v>Guixi City</v>
      </c>
      <c r="J130" s="184" t="str">
        <f ca="1">IF(ISERROR($V130),"",OFFSET('Smelter Look-up'!$I$4,$V130-4,0))</f>
        <v>Jiangxi Sheng</v>
      </c>
      <c r="K130" s="224" t="s">
        <v>15831</v>
      </c>
      <c r="L130" s="224" t="s">
        <v>15831</v>
      </c>
      <c r="M130" s="224" t="s">
        <v>15831</v>
      </c>
      <c r="N130" s="224" t="s">
        <v>15831</v>
      </c>
      <c r="O130" s="224" t="s">
        <v>477</v>
      </c>
      <c r="P130" s="185" t="s">
        <v>15831</v>
      </c>
      <c r="Q130" s="225" t="s">
        <v>15831</v>
      </c>
      <c r="R130" s="182" t="str">
        <f ca="1">IF(ISERROR($V130),"",OFFSET('Smelter Look-up'!$C$4,$V130-4,0)&amp;"")</f>
        <v>Jiangxi Copper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129</v>
      </c>
      <c r="X130" s="227">
        <f t="shared" ca="1" si="15"/>
        <v>0</v>
      </c>
      <c r="AB130" s="228" t="str">
        <f t="shared" ca="1" si="16"/>
        <v>GoldJiangxi Copper Co., Ltd.</v>
      </c>
    </row>
    <row r="131" spans="1:28" s="227" customFormat="1" ht="20.25">
      <c r="A131" s="181" t="s">
        <v>673</v>
      </c>
      <c r="B131" s="182" t="str">
        <f ca="1">IF(LEN(A131)=0,"",INDEX('Smelter Look-up'!$A:$A,MATCH($A131,'Smelter Look-up'!$E:$E,0)))</f>
        <v>Gold</v>
      </c>
      <c r="C131" s="186" t="str">
        <f ca="1">IF(LEN(A131)=0,"",INDEX('Smelter Look-up'!$C:$C,MATCH($A131,'Smelter Look-up'!$E:$E,0)))</f>
        <v>JX Nippon Mining &amp; Metals Co., Ltd.</v>
      </c>
      <c r="D131" s="230"/>
      <c r="E131" s="182" t="str">
        <f ca="1">IF(ISERROR($V131),"",OFFSET('Smelter Look-up'!$D$4,$V131-4,0)&amp;"")</f>
        <v>JAPAN</v>
      </c>
      <c r="F131" s="182" t="str">
        <f ca="1">IF(ISERROR($V131),"",OFFSET('Smelter Look-up'!$E$4,$V131-4,0))</f>
        <v>CID000937</v>
      </c>
      <c r="G131" s="182" t="str">
        <f ca="1">IF(C131=$X$4,IF(ISERROR($V131),"Enter smelter details","RMI"),IF(ISERROR($V131),"",OFFSET('Smelter Look-up'!$F$4,$V131-4,0)))</f>
        <v>RMI</v>
      </c>
      <c r="H131" s="183" t="s">
        <v>15831</v>
      </c>
      <c r="I131" s="184" t="str">
        <f ca="1">IF(ISERROR($V131),"",OFFSET('Smelter Look-up'!$H$4,$V131-4,0))</f>
        <v>Ōita</v>
      </c>
      <c r="J131" s="184" t="str">
        <f ca="1">IF(ISERROR($V131),"",OFFSET('Smelter Look-up'!$I$4,$V131-4,0))</f>
        <v>Ôita</v>
      </c>
      <c r="K131" s="224" t="s">
        <v>15831</v>
      </c>
      <c r="L131" s="224" t="s">
        <v>15831</v>
      </c>
      <c r="M131" s="224" t="s">
        <v>15831</v>
      </c>
      <c r="N131" s="224" t="s">
        <v>15831</v>
      </c>
      <c r="O131" s="224" t="s">
        <v>477</v>
      </c>
      <c r="P131" s="185" t="s">
        <v>15831</v>
      </c>
      <c r="Q131" s="225" t="s">
        <v>15831</v>
      </c>
      <c r="R131" s="182" t="str">
        <f ca="1">IF(ISERROR($V131),"",OFFSET('Smelter Look-up'!$C$4,$V131-4,0)&amp;"")</f>
        <v>JX Nippon Mining &amp; Metals Co., Ltd.</v>
      </c>
      <c r="S131" s="181" t="str">
        <f t="shared" ca="1" si="14"/>
        <v>JP</v>
      </c>
      <c r="T131" s="181" t="str">
        <f ca="1">IF(B131="","",IF(ISERROR(MATCH($J131,SorP!$B$1:$B$6226,0)),"",INDIRECT("'SorP'!$A$"&amp;MATCH($S131&amp;$J131,SorP!C:C,0))))</f>
        <v>JP-44</v>
      </c>
      <c r="U131" s="201"/>
      <c r="V131" s="226">
        <f ca="1">IF(C131="",NA(),IF(OR(C131="Smelter not listed",C131="Smelter not yet identified"),MATCH($B131&amp;$D131,'Smelter Look-up'!$J:$J,0),MATCH($B131&amp;$C131,'Smelter Look-up'!$J:$J,0)))</f>
        <v>137</v>
      </c>
      <c r="X131" s="227">
        <f t="shared" ca="1" si="15"/>
        <v>0</v>
      </c>
      <c r="AB131" s="228" t="str">
        <f t="shared" ca="1" si="16"/>
        <v>GoldJX Nippon Mining &amp; Metals Co., Ltd.</v>
      </c>
    </row>
    <row r="132" spans="1:28" s="227" customFormat="1" ht="20.25">
      <c r="A132" s="181" t="s">
        <v>674</v>
      </c>
      <c r="B132" s="182" t="str">
        <f ca="1">IF(LEN(A132)=0,"",INDEX('Smelter Look-up'!$A:$A,MATCH($A132,'Smelter Look-up'!$E:$E,0)))</f>
        <v>Gold</v>
      </c>
      <c r="C132" s="186" t="str">
        <f ca="1">IF(LEN(A132)=0,"",INDEX('Smelter Look-up'!$C:$C,MATCH($A132,'Smelter Look-up'!$E:$E,0)))</f>
        <v>Kazzinc</v>
      </c>
      <c r="D132" s="230"/>
      <c r="E132" s="182" t="str">
        <f ca="1">IF(ISERROR($V132),"",OFFSET('Smelter Look-up'!$D$4,$V132-4,0)&amp;"")</f>
        <v>KAZAKHSTAN</v>
      </c>
      <c r="F132" s="182" t="str">
        <f ca="1">IF(ISERROR($V132),"",OFFSET('Smelter Look-up'!$E$4,$V132-4,0))</f>
        <v>CID000957</v>
      </c>
      <c r="G132" s="182" t="str">
        <f ca="1">IF(C132=$X$4,IF(ISERROR($V132),"Enter smelter details","RMI"),IF(ISERROR($V132),"",OFFSET('Smelter Look-up'!$F$4,$V132-4,0)))</f>
        <v>RMI</v>
      </c>
      <c r="H132" s="183" t="s">
        <v>15831</v>
      </c>
      <c r="I132" s="184" t="str">
        <f ca="1">IF(ISERROR($V132),"",OFFSET('Smelter Look-up'!$H$4,$V132-4,0))</f>
        <v>Ust-Kamenogorsk</v>
      </c>
      <c r="J132" s="184" t="str">
        <f ca="1">IF(ISERROR($V132),"",OFFSET('Smelter Look-up'!$I$4,$V132-4,0))</f>
        <v>Qaraghandy oblysy</v>
      </c>
      <c r="K132" s="224" t="s">
        <v>15831</v>
      </c>
      <c r="L132" s="224" t="s">
        <v>15831</v>
      </c>
      <c r="M132" s="224" t="s">
        <v>15831</v>
      </c>
      <c r="N132" s="224" t="s">
        <v>15831</v>
      </c>
      <c r="O132" s="224" t="s">
        <v>477</v>
      </c>
      <c r="P132" s="185" t="s">
        <v>15831</v>
      </c>
      <c r="Q132" s="225" t="s">
        <v>15831</v>
      </c>
      <c r="R132" s="182" t="str">
        <f ca="1">IF(ISERROR($V132),"",OFFSET('Smelter Look-up'!$C$4,$V132-4,0)&amp;"")</f>
        <v>Kazzinc</v>
      </c>
      <c r="S132" s="181" t="str">
        <f t="shared" ca="1" si="14"/>
        <v>KZ</v>
      </c>
      <c r="T132" s="181" t="str">
        <f ca="1">IF(B132="","",IF(ISERROR(MATCH($J132,SorP!$B$1:$B$6226,0)),"",INDIRECT("'SorP'!$A$"&amp;MATCH($S132&amp;$J132,SorP!C:C,0))))</f>
        <v>KZ-KAR</v>
      </c>
      <c r="U132" s="201"/>
      <c r="V132" s="226">
        <f ca="1">IF(C132="",NA(),IF(OR(C132="Smelter not listed",C132="Smelter not yet identified"),MATCH($B132&amp;$D132,'Smelter Look-up'!$J:$J,0),MATCH($B132&amp;$C132,'Smelter Look-up'!$J:$J,0)))</f>
        <v>141</v>
      </c>
      <c r="X132" s="227">
        <f t="shared" ca="1" si="15"/>
        <v>0</v>
      </c>
      <c r="AB132" s="228" t="str">
        <f t="shared" ca="1" si="16"/>
        <v>GoldKazzinc</v>
      </c>
    </row>
    <row r="133" spans="1:28" s="227" customFormat="1" ht="25.5">
      <c r="A133" s="181" t="s">
        <v>676</v>
      </c>
      <c r="B133" s="182" t="str">
        <f ca="1">IF(LEN(A133)=0,"",INDEX('Smelter Look-up'!$A:$A,MATCH($A133,'Smelter Look-up'!$E:$E,0)))</f>
        <v>Gold</v>
      </c>
      <c r="C133" s="186" t="str">
        <f ca="1">IF(LEN(A133)=0,"",INDEX('Smelter Look-up'!$C:$C,MATCH($A133,'Smelter Look-up'!$E:$E,0)))</f>
        <v>Kennecott Utah Copper LLC</v>
      </c>
      <c r="D133" s="230"/>
      <c r="E133" s="182" t="str">
        <f ca="1">IF(ISERROR($V133),"",OFFSET('Smelter Look-up'!$D$4,$V133-4,0)&amp;"")</f>
        <v>UNITED STATES OF AMERICA</v>
      </c>
      <c r="F133" s="182" t="str">
        <f ca="1">IF(ISERROR($V133),"",OFFSET('Smelter Look-up'!$E$4,$V133-4,0))</f>
        <v>CID000969</v>
      </c>
      <c r="G133" s="182" t="str">
        <f ca="1">IF(C133=$X$4,IF(ISERROR($V133),"Enter smelter details","RMI"),IF(ISERROR($V133),"",OFFSET('Smelter Look-up'!$F$4,$V133-4,0)))</f>
        <v>RMI</v>
      </c>
      <c r="H133" s="183" t="s">
        <v>15831</v>
      </c>
      <c r="I133" s="184" t="str">
        <f ca="1">IF(ISERROR($V133),"",OFFSET('Smelter Look-up'!$H$4,$V133-4,0))</f>
        <v>Magna</v>
      </c>
      <c r="J133" s="184" t="str">
        <f ca="1">IF(ISERROR($V133),"",OFFSET('Smelter Look-up'!$I$4,$V133-4,0))</f>
        <v>Utah</v>
      </c>
      <c r="K133" s="224" t="s">
        <v>15831</v>
      </c>
      <c r="L133" s="224" t="s">
        <v>15831</v>
      </c>
      <c r="M133" s="224" t="s">
        <v>15831</v>
      </c>
      <c r="N133" s="224" t="s">
        <v>15831</v>
      </c>
      <c r="O133" s="224" t="s">
        <v>477</v>
      </c>
      <c r="P133" s="185" t="s">
        <v>15831</v>
      </c>
      <c r="Q133" s="225" t="s">
        <v>15831</v>
      </c>
      <c r="R133" s="182" t="str">
        <f ca="1">IF(ISERROR($V133),"",OFFSET('Smelter Look-up'!$C$4,$V133-4,0)&amp;"")</f>
        <v>Kennecott Utah Copper LLC</v>
      </c>
      <c r="S133" s="181" t="str">
        <f t="shared" ref="S133" ca="1" si="17">IF(B133="","",IF(ISERROR(MATCH($E133,CL,0)),"Unknown",INDIRECT("'C'!$A$"&amp;MATCH($E133,CL,0)+1)))</f>
        <v>US</v>
      </c>
      <c r="T133" s="181" t="str">
        <f ca="1">IF(B133="","",IF(ISERROR(MATCH($J133,SorP!$B$1:$B$6226,0)),"",INDIRECT("'SorP'!$A$"&amp;MATCH($S133&amp;$J133,SorP!C:C,0))))</f>
        <v>US-UT</v>
      </c>
      <c r="U133" s="201"/>
      <c r="V133" s="226">
        <f ca="1">IF(C133="",NA(),IF(OR(C133="Smelter not listed",C133="Smelter not yet identified"),MATCH($B133&amp;$D133,'Smelter Look-up'!$J:$J,0),MATCH($B133&amp;$C133,'Smelter Look-up'!$J:$J,0)))</f>
        <v>142</v>
      </c>
      <c r="X133" s="227">
        <f t="shared" ref="X133" ca="1" si="18">IF(AND(C133="Smelter not listed",OR(LEN(D133)=0,LEN(E133)=0)),1,0)</f>
        <v>0</v>
      </c>
      <c r="AB133" s="228" t="str">
        <f t="shared" ref="AB133" ca="1" si="19">B133&amp;C133</f>
        <v>GoldKennecott Utah Copper LLC</v>
      </c>
    </row>
    <row r="134" spans="1:28" s="227" customFormat="1" ht="20.25">
      <c r="A134" s="181" t="s">
        <v>1354</v>
      </c>
      <c r="B134" s="182" t="str">
        <f ca="1">IF(LEN(A134)=0,"",INDEX('Smelter Look-up'!$A:$A,MATCH($A134,'Smelter Look-up'!$E:$E,0)))</f>
        <v>Gold</v>
      </c>
      <c r="C134" s="186" t="str">
        <f ca="1">IF(LEN(A134)=0,"",INDEX('Smelter Look-up'!$C:$C,MATCH($A134,'Smelter Look-up'!$E:$E,0)))</f>
        <v>KGHM Polska Miedz Spolka Akcyjna</v>
      </c>
      <c r="D134" s="230"/>
      <c r="E134" s="182" t="str">
        <f ca="1">IF(ISERROR($V134),"",OFFSET('Smelter Look-up'!$D$4,$V134-4,0)&amp;"")</f>
        <v>POLAND</v>
      </c>
      <c r="F134" s="182" t="str">
        <f ca="1">IF(ISERROR($V134),"",OFFSET('Smelter Look-up'!$E$4,$V134-4,0))</f>
        <v>CID002511</v>
      </c>
      <c r="G134" s="182" t="str">
        <f ca="1">IF(C134=$X$4,IF(ISERROR($V134),"Enter smelter details","RMI"),IF(ISERROR($V134),"",OFFSET('Smelter Look-up'!$F$4,$V134-4,0)))</f>
        <v>RMI</v>
      </c>
      <c r="H134" s="183" t="s">
        <v>15831</v>
      </c>
      <c r="I134" s="184" t="str">
        <f ca="1">IF(ISERROR($V134),"",OFFSET('Smelter Look-up'!$H$4,$V134-4,0))</f>
        <v>Lubin</v>
      </c>
      <c r="J134" s="184" t="str">
        <f ca="1">IF(ISERROR($V134),"",OFFSET('Smelter Look-up'!$I$4,$V134-4,0))</f>
        <v>Dolnośląskie</v>
      </c>
      <c r="K134" s="224" t="s">
        <v>15831</v>
      </c>
      <c r="L134" s="224" t="s">
        <v>15831</v>
      </c>
      <c r="M134" s="224" t="s">
        <v>15831</v>
      </c>
      <c r="N134" s="224" t="s">
        <v>15831</v>
      </c>
      <c r="O134" s="224" t="s">
        <v>477</v>
      </c>
      <c r="P134" s="185" t="s">
        <v>15831</v>
      </c>
      <c r="Q134" s="225" t="s">
        <v>15831</v>
      </c>
      <c r="R134" s="182" t="str">
        <f ca="1">IF(ISERROR($V134),"",OFFSET('Smelter Look-up'!$C$4,$V134-4,0)&amp;"")</f>
        <v>KGHM Polska Miedz Spolka Akcyjna</v>
      </c>
      <c r="S134" s="181" t="str">
        <f t="shared" ref="S134:S165" ca="1" si="20">IF(B134="","",IF(ISERROR(MATCH($E134,CL,0)),"Unknown",INDIRECT("'C'!$A$"&amp;MATCH($E134,CL,0)+1)))</f>
        <v>PL</v>
      </c>
      <c r="T134" s="181" t="str">
        <f ca="1">IF(B134="","",IF(ISERROR(MATCH($J134,SorP!$B$1:$B$6226,0)),"",INDIRECT("'SorP'!$A$"&amp;MATCH($S134&amp;$J134,SorP!C:C,0))))</f>
        <v>PL-02</v>
      </c>
      <c r="U134" s="201"/>
      <c r="V134" s="226">
        <f ca="1">IF(C134="",NA(),IF(OR(C134="Smelter not listed",C134="Smelter not yet identified"),MATCH($B134&amp;$D134,'Smelter Look-up'!$J:$J,0),MATCH($B134&amp;$C134,'Smelter Look-up'!$J:$J,0)))</f>
        <v>144</v>
      </c>
      <c r="X134" s="227">
        <f t="shared" ref="X134:X165" ca="1" si="21">IF(AND(C134="Smelter not listed",OR(LEN(D134)=0,LEN(E134)=0)),1,0)</f>
        <v>0</v>
      </c>
      <c r="AB134" s="228" t="str">
        <f t="shared" ref="AB134:AB165" ca="1" si="22">B134&amp;C134</f>
        <v>GoldKGHM Polska Miedz Spolka Akcyjna</v>
      </c>
    </row>
    <row r="135" spans="1:28" s="227" customFormat="1" ht="20.25">
      <c r="A135" s="181" t="s">
        <v>677</v>
      </c>
      <c r="B135" s="182" t="str">
        <f ca="1">IF(LEN(A135)=0,"",INDEX('Smelter Look-up'!$A:$A,MATCH($A135,'Smelter Look-up'!$E:$E,0)))</f>
        <v>Gold</v>
      </c>
      <c r="C135" s="186" t="str">
        <f ca="1">IF(LEN(A135)=0,"",INDEX('Smelter Look-up'!$C:$C,MATCH($A135,'Smelter Look-up'!$E:$E,0)))</f>
        <v>Kojima Chemicals Co., Ltd.</v>
      </c>
      <c r="D135" s="230"/>
      <c r="E135" s="182" t="str">
        <f ca="1">IF(ISERROR($V135),"",OFFSET('Smelter Look-up'!$D$4,$V135-4,0)&amp;"")</f>
        <v>JAPAN</v>
      </c>
      <c r="F135" s="182" t="str">
        <f ca="1">IF(ISERROR($V135),"",OFFSET('Smelter Look-up'!$E$4,$V135-4,0))</f>
        <v>CID000981</v>
      </c>
      <c r="G135" s="182" t="str">
        <f ca="1">IF(C135=$X$4,IF(ISERROR($V135),"Enter smelter details","RMI"),IF(ISERROR($V135),"",OFFSET('Smelter Look-up'!$F$4,$V135-4,0)))</f>
        <v>RMI</v>
      </c>
      <c r="H135" s="183" t="s">
        <v>15831</v>
      </c>
      <c r="I135" s="184" t="str">
        <f ca="1">IF(ISERROR($V135),"",OFFSET('Smelter Look-up'!$H$4,$V135-4,0))</f>
        <v>Sayama</v>
      </c>
      <c r="J135" s="184" t="str">
        <f ca="1">IF(ISERROR($V135),"",OFFSET('Smelter Look-up'!$I$4,$V135-4,0))</f>
        <v>Saitama</v>
      </c>
      <c r="K135" s="224" t="s">
        <v>15831</v>
      </c>
      <c r="L135" s="224" t="s">
        <v>15831</v>
      </c>
      <c r="M135" s="224" t="s">
        <v>15831</v>
      </c>
      <c r="N135" s="224" t="s">
        <v>15831</v>
      </c>
      <c r="O135" s="224" t="s">
        <v>477</v>
      </c>
      <c r="P135" s="185" t="s">
        <v>15831</v>
      </c>
      <c r="Q135" s="225" t="s">
        <v>15831</v>
      </c>
      <c r="R135" s="182" t="str">
        <f ca="1">IF(ISERROR($V135),"",OFFSET('Smelter Look-up'!$C$4,$V135-4,0)&amp;"")</f>
        <v>Kojima Chemicals Co., Ltd.</v>
      </c>
      <c r="S135" s="181" t="str">
        <f t="shared" ca="1" si="20"/>
        <v>JP</v>
      </c>
      <c r="T135" s="181" t="str">
        <f ca="1">IF(B135="","",IF(ISERROR(MATCH($J135,SorP!$B$1:$B$6226,0)),"",INDIRECT("'SorP'!$A$"&amp;MATCH($S135&amp;$J135,SorP!C:C,0))))</f>
        <v>JP-11</v>
      </c>
      <c r="U135" s="201"/>
      <c r="V135" s="226">
        <f ca="1">IF(C135="",NA(),IF(OR(C135="Smelter not listed",C135="Smelter not yet identified"),MATCH($B135&amp;$D135,'Smelter Look-up'!$J:$J,0),MATCH($B135&amp;$C135,'Smelter Look-up'!$J:$J,0)))</f>
        <v>147</v>
      </c>
      <c r="X135" s="227">
        <f t="shared" ca="1" si="21"/>
        <v>0</v>
      </c>
      <c r="AB135" s="228" t="str">
        <f t="shared" ca="1" si="22"/>
        <v>GoldKojima Chemicals Co., Ltd.</v>
      </c>
    </row>
    <row r="136" spans="1:28" s="227" customFormat="1" ht="25.5">
      <c r="A136" s="181" t="s">
        <v>1678</v>
      </c>
      <c r="B136" s="182" t="str">
        <f ca="1">IF(LEN(A136)=0,"",INDEX('Smelter Look-up'!$A:$A,MATCH($A136,'Smelter Look-up'!$E:$E,0)))</f>
        <v>Gold</v>
      </c>
      <c r="C136" s="186" t="str">
        <f ca="1">IF(LEN(A136)=0,"",INDEX('Smelter Look-up'!$C:$C,MATCH($A136,'Smelter Look-up'!$E:$E,0)))</f>
        <v>Korea Zinc Co., Ltd.</v>
      </c>
      <c r="D136" s="230"/>
      <c r="E136" s="182" t="str">
        <f ca="1">IF(ISERROR($V136),"",OFFSET('Smelter Look-up'!$D$4,$V136-4,0)&amp;"")</f>
        <v>KOREA, REPUBLIC OF</v>
      </c>
      <c r="F136" s="182" t="str">
        <f ca="1">IF(ISERROR($V136),"",OFFSET('Smelter Look-up'!$E$4,$V136-4,0))</f>
        <v>CID002605</v>
      </c>
      <c r="G136" s="182" t="str">
        <f ca="1">IF(C136=$X$4,IF(ISERROR($V136),"Enter smelter details","RMI"),IF(ISERROR($V136),"",OFFSET('Smelter Look-up'!$F$4,$V136-4,0)))</f>
        <v>RMI</v>
      </c>
      <c r="H136" s="183" t="s">
        <v>15831</v>
      </c>
      <c r="I136" s="184" t="str">
        <f ca="1">IF(ISERROR($V136),"",OFFSET('Smelter Look-up'!$H$4,$V136-4,0))</f>
        <v>Seoul</v>
      </c>
      <c r="J136" s="184" t="str">
        <f ca="1">IF(ISERROR($V136),"",OFFSET('Smelter Look-up'!$I$4,$V136-4,0))</f>
        <v>Seoul-teukbyeolsi</v>
      </c>
      <c r="K136" s="224" t="s">
        <v>15831</v>
      </c>
      <c r="L136" s="224" t="s">
        <v>15831</v>
      </c>
      <c r="M136" s="224" t="s">
        <v>15831</v>
      </c>
      <c r="N136" s="224" t="s">
        <v>15831</v>
      </c>
      <c r="O136" s="224" t="s">
        <v>15834</v>
      </c>
      <c r="P136" s="185" t="s">
        <v>476</v>
      </c>
      <c r="Q136" s="225" t="s">
        <v>15831</v>
      </c>
      <c r="R136" s="182" t="str">
        <f ca="1">IF(ISERROR($V136),"",OFFSET('Smelter Look-up'!$C$4,$V136-4,0)&amp;"")</f>
        <v>Korea Zinc Co., Ltd.</v>
      </c>
      <c r="S136" s="181" t="str">
        <f t="shared" ca="1" si="20"/>
        <v>KR</v>
      </c>
      <c r="T136" s="181" t="str">
        <f ca="1">IF(B136="","",IF(ISERROR(MATCH($J136,SorP!$B$1:$B$6226,0)),"",INDIRECT("'SorP'!$A$"&amp;MATCH($S136&amp;$J136,SorP!C:C,0))))</f>
        <v>KR-11</v>
      </c>
      <c r="U136" s="201"/>
      <c r="V136" s="226">
        <f ca="1">IF(C136="",NA(),IF(OR(C136="Smelter not listed",C136="Smelter not yet identified"),MATCH($B136&amp;$D136,'Smelter Look-up'!$J:$J,0),MATCH($B136&amp;$C136,'Smelter Look-up'!$J:$J,0)))</f>
        <v>150</v>
      </c>
      <c r="X136" s="227">
        <f t="shared" ca="1" si="21"/>
        <v>0</v>
      </c>
      <c r="AB136" s="228" t="str">
        <f t="shared" ca="1" si="22"/>
        <v>GoldKorea Zinc Co., Ltd.</v>
      </c>
    </row>
    <row r="137" spans="1:28" s="227" customFormat="1" ht="20.25">
      <c r="A137" s="181" t="s">
        <v>2392</v>
      </c>
      <c r="B137" s="182" t="str">
        <f ca="1">IF(LEN(A137)=0,"",INDEX('Smelter Look-up'!$A:$A,MATCH($A137,'Smelter Look-up'!$E:$E,0)))</f>
        <v>Gold</v>
      </c>
      <c r="C137" s="186" t="str">
        <f ca="1">IF(LEN(A137)=0,"",INDEX('Smelter Look-up'!$C:$C,MATCH($A137,'Smelter Look-up'!$E:$E,0)))</f>
        <v>L'Orfebre S.A.</v>
      </c>
      <c r="D137" s="230"/>
      <c r="E137" s="182" t="str">
        <f ca="1">IF(ISERROR($V137),"",OFFSET('Smelter Look-up'!$D$4,$V137-4,0)&amp;"")</f>
        <v>ANDORRA</v>
      </c>
      <c r="F137" s="182" t="str">
        <f ca="1">IF(ISERROR($V137),"",OFFSET('Smelter Look-up'!$E$4,$V137-4,0))</f>
        <v>CID002762</v>
      </c>
      <c r="G137" s="182" t="str">
        <f ca="1">IF(C137=$X$4,IF(ISERROR($V137),"Enter smelter details","RMI"),IF(ISERROR($V137),"",OFFSET('Smelter Look-up'!$F$4,$V137-4,0)))</f>
        <v>RMI</v>
      </c>
      <c r="H137" s="183" t="s">
        <v>15831</v>
      </c>
      <c r="I137" s="184" t="str">
        <f ca="1">IF(ISERROR($V137),"",OFFSET('Smelter Look-up'!$H$4,$V137-4,0))</f>
        <v>Andorra la Vella</v>
      </c>
      <c r="J137" s="184" t="str">
        <f ca="1">IF(ISERROR($V137),"",OFFSET('Smelter Look-up'!$I$4,$V137-4,0))</f>
        <v>Andorra la Vella</v>
      </c>
      <c r="K137" s="224" t="s">
        <v>15831</v>
      </c>
      <c r="L137" s="224" t="s">
        <v>15831</v>
      </c>
      <c r="M137" s="224" t="s">
        <v>15831</v>
      </c>
      <c r="N137" s="224" t="s">
        <v>15831</v>
      </c>
      <c r="O137" s="224" t="s">
        <v>477</v>
      </c>
      <c r="P137" s="185" t="s">
        <v>15831</v>
      </c>
      <c r="Q137" s="225" t="s">
        <v>15831</v>
      </c>
      <c r="R137" s="182" t="str">
        <f ca="1">IF(ISERROR($V137),"",OFFSET('Smelter Look-up'!$C$4,$V137-4,0)&amp;"")</f>
        <v>L'Orfebre S.A.</v>
      </c>
      <c r="S137" s="181" t="str">
        <f t="shared" ca="1" si="20"/>
        <v>AD</v>
      </c>
      <c r="T137" s="181" t="str">
        <f ca="1">IF(B137="","",IF(ISERROR(MATCH($J137,SorP!$B$1:$B$6226,0)),"",INDIRECT("'SorP'!$A$"&amp;MATCH($S137&amp;$J137,SorP!C:C,0))))</f>
        <v>AD-07</v>
      </c>
      <c r="U137" s="201"/>
      <c r="V137" s="226">
        <f ca="1">IF(C137="",NA(),IF(OR(C137="Smelter not listed",C137="Smelter not yet identified"),MATCH($B137&amp;$D137,'Smelter Look-up'!$J:$J,0),MATCH($B137&amp;$C137,'Smelter Look-up'!$J:$J,0)))</f>
        <v>162</v>
      </c>
      <c r="X137" s="227">
        <f t="shared" ca="1" si="21"/>
        <v>0</v>
      </c>
      <c r="AB137" s="228" t="str">
        <f t="shared" ca="1" si="22"/>
        <v>GoldL'Orfebre S.A.</v>
      </c>
    </row>
    <row r="138" spans="1:28" s="227" customFormat="1" ht="20.25">
      <c r="A138" s="181" t="s">
        <v>681</v>
      </c>
      <c r="B138" s="182" t="str">
        <f ca="1">IF(LEN(A138)=0,"",INDEX('Smelter Look-up'!$A:$A,MATCH($A138,'Smelter Look-up'!$E:$E,0)))</f>
        <v>Gold</v>
      </c>
      <c r="C138" s="186" t="str">
        <f ca="1">IF(LEN(A138)=0,"",INDEX('Smelter Look-up'!$C:$C,MATCH($A138,'Smelter Look-up'!$E:$E,0)))</f>
        <v>LS MnM Inc.</v>
      </c>
      <c r="D138" s="230"/>
      <c r="E138" s="182" t="str">
        <f ca="1">IF(ISERROR($V138),"",OFFSET('Smelter Look-up'!$D$4,$V138-4,0)&amp;"")</f>
        <v>KOREA, REPUBLIC OF</v>
      </c>
      <c r="F138" s="182" t="str">
        <f ca="1">IF(ISERROR($V138),"",OFFSET('Smelter Look-up'!$E$4,$V138-4,0))</f>
        <v>CID001078</v>
      </c>
      <c r="G138" s="182" t="str">
        <f ca="1">IF(C138=$X$4,IF(ISERROR($V138),"Enter smelter details","RMI"),IF(ISERROR($V138),"",OFFSET('Smelter Look-up'!$F$4,$V138-4,0)))</f>
        <v>RMI</v>
      </c>
      <c r="H138" s="183" t="s">
        <v>15831</v>
      </c>
      <c r="I138" s="184" t="str">
        <f ca="1">IF(ISERROR($V138),"",OFFSET('Smelter Look-up'!$H$4,$V138-4,0))</f>
        <v>Onsan-eup</v>
      </c>
      <c r="J138" s="184" t="str">
        <f ca="1">IF(ISERROR($V138),"",OFFSET('Smelter Look-up'!$I$4,$V138-4,0))</f>
        <v>Ulsan-gwangyeoksi</v>
      </c>
      <c r="K138" s="224" t="s">
        <v>15831</v>
      </c>
      <c r="L138" s="224" t="s">
        <v>15831</v>
      </c>
      <c r="M138" s="224" t="s">
        <v>15831</v>
      </c>
      <c r="N138" s="224" t="s">
        <v>15831</v>
      </c>
      <c r="O138" s="224" t="s">
        <v>477</v>
      </c>
      <c r="P138" s="185" t="s">
        <v>15831</v>
      </c>
      <c r="Q138" s="225" t="s">
        <v>15831</v>
      </c>
      <c r="R138" s="182" t="str">
        <f ca="1">IF(ISERROR($V138),"",OFFSET('Smelter Look-up'!$C$4,$V138-4,0)&amp;"")</f>
        <v>LS MnM Inc.</v>
      </c>
      <c r="S138" s="181" t="str">
        <f t="shared" ca="1" si="20"/>
        <v>KR</v>
      </c>
      <c r="T138" s="181" t="str">
        <f ca="1">IF(B138="","",IF(ISERROR(MATCH($J138,SorP!$B$1:$B$6226,0)),"",INDIRECT("'SorP'!$A$"&amp;MATCH($S138&amp;$J138,SorP!C:C,0))))</f>
        <v>KR-31</v>
      </c>
      <c r="U138" s="201"/>
      <c r="V138" s="226">
        <f ca="1">IF(C138="",NA(),IF(OR(C138="Smelter not listed",C138="Smelter not yet identified"),MATCH($B138&amp;$D138,'Smelter Look-up'!$J:$J,0),MATCH($B138&amp;$C138,'Smelter Look-up'!$J:$J,0)))</f>
        <v>163</v>
      </c>
      <c r="X138" s="227">
        <f t="shared" ca="1" si="21"/>
        <v>0</v>
      </c>
      <c r="AB138" s="228" t="str">
        <f t="shared" ca="1" si="22"/>
        <v>GoldLS MnM Inc.</v>
      </c>
    </row>
    <row r="139" spans="1:28" s="227" customFormat="1" ht="25.5">
      <c r="A139" s="181" t="s">
        <v>2450</v>
      </c>
      <c r="B139" s="182" t="str">
        <f ca="1">IF(LEN(A139)=0,"",INDEX('Smelter Look-up'!$A:$A,MATCH($A139,'Smelter Look-up'!$E:$E,0)))</f>
        <v>Gold</v>
      </c>
      <c r="C139" s="186" t="str">
        <f ca="1">IF(LEN(A139)=0,"",INDEX('Smelter Look-up'!$C:$C,MATCH($A139,'Smelter Look-up'!$E:$E,0)))</f>
        <v>LT Metal Ltd.</v>
      </c>
      <c r="D139" s="230"/>
      <c r="E139" s="182" t="str">
        <f ca="1">IF(ISERROR($V139),"",OFFSET('Smelter Look-up'!$D$4,$V139-4,0)&amp;"")</f>
        <v>KOREA, REPUBLIC OF</v>
      </c>
      <c r="F139" s="182" t="str">
        <f ca="1">IF(ISERROR($V139),"",OFFSET('Smelter Look-up'!$E$4,$V139-4,0))</f>
        <v>CID000689</v>
      </c>
      <c r="G139" s="182" t="str">
        <f ca="1">IF(C139=$X$4,IF(ISERROR($V139),"Enter smelter details","RMI"),IF(ISERROR($V139),"",OFFSET('Smelter Look-up'!$F$4,$V139-4,0)))</f>
        <v>RMI</v>
      </c>
      <c r="H139" s="183" t="s">
        <v>15831</v>
      </c>
      <c r="I139" s="184" t="str">
        <f ca="1">IF(ISERROR($V139),"",OFFSET('Smelter Look-up'!$H$4,$V139-4,0))</f>
        <v>Seo-gu</v>
      </c>
      <c r="J139" s="184" t="str">
        <f ca="1">IF(ISERROR($V139),"",OFFSET('Smelter Look-up'!$I$4,$V139-4,0))</f>
        <v>Incheon-gwangyeoksi</v>
      </c>
      <c r="K139" s="224" t="s">
        <v>15831</v>
      </c>
      <c r="L139" s="224" t="s">
        <v>15831</v>
      </c>
      <c r="M139" s="224" t="s">
        <v>15831</v>
      </c>
      <c r="N139" s="224" t="s">
        <v>15831</v>
      </c>
      <c r="O139" s="224" t="s">
        <v>477</v>
      </c>
      <c r="P139" s="185" t="s">
        <v>15831</v>
      </c>
      <c r="Q139" s="225" t="s">
        <v>15831</v>
      </c>
      <c r="R139" s="182" t="str">
        <f ca="1">IF(ISERROR($V139),"",OFFSET('Smelter Look-up'!$C$4,$V139-4,0)&amp;"")</f>
        <v>LT Metal Ltd.</v>
      </c>
      <c r="S139" s="181" t="str">
        <f t="shared" ca="1" si="20"/>
        <v>KR</v>
      </c>
      <c r="T139" s="181" t="str">
        <f ca="1">IF(B139="","",IF(ISERROR(MATCH($J139,SorP!$B$1:$B$6226,0)),"",INDIRECT("'SorP'!$A$"&amp;MATCH($S139&amp;$J139,SorP!C:C,0))))</f>
        <v>KR-28</v>
      </c>
      <c r="U139" s="201"/>
      <c r="V139" s="226">
        <f ca="1">IF(C139="",NA(),IF(OR(C139="Smelter not listed",C139="Smelter not yet identified"),MATCH($B139&amp;$D139,'Smelter Look-up'!$J:$J,0),MATCH($B139&amp;$C139,'Smelter Look-up'!$J:$J,0)))</f>
        <v>164</v>
      </c>
      <c r="X139" s="227">
        <f t="shared" ca="1" si="21"/>
        <v>0</v>
      </c>
      <c r="AB139" s="228" t="str">
        <f t="shared" ca="1" si="22"/>
        <v>GoldLT Metal Ltd.</v>
      </c>
    </row>
    <row r="140" spans="1:28" s="227" customFormat="1" ht="25.5">
      <c r="A140" s="181" t="s">
        <v>684</v>
      </c>
      <c r="B140" s="182" t="str">
        <f ca="1">IF(LEN(A140)=0,"",INDEX('Smelter Look-up'!$A:$A,MATCH($A140,'Smelter Look-up'!$E:$E,0)))</f>
        <v>Gold</v>
      </c>
      <c r="C140" s="186" t="str">
        <f ca="1">IF(LEN(A140)=0,"",INDEX('Smelter Look-up'!$C:$C,MATCH($A140,'Smelter Look-up'!$E:$E,0)))</f>
        <v>Materion</v>
      </c>
      <c r="D140" s="230"/>
      <c r="E140" s="182" t="str">
        <f ca="1">IF(ISERROR($V140),"",OFFSET('Smelter Look-up'!$D$4,$V140-4,0)&amp;"")</f>
        <v>UNITED STATES OF AMERICA</v>
      </c>
      <c r="F140" s="182" t="str">
        <f ca="1">IF(ISERROR($V140),"",OFFSET('Smelter Look-up'!$E$4,$V140-4,0))</f>
        <v>CID001113</v>
      </c>
      <c r="G140" s="182" t="str">
        <f ca="1">IF(C140=$X$4,IF(ISERROR($V140),"Enter smelter details","RMI"),IF(ISERROR($V140),"",OFFSET('Smelter Look-up'!$F$4,$V140-4,0)))</f>
        <v>RMI</v>
      </c>
      <c r="H140" s="183" t="s">
        <v>15831</v>
      </c>
      <c r="I140" s="184" t="str">
        <f ca="1">IF(ISERROR($V140),"",OFFSET('Smelter Look-up'!$H$4,$V140-4,0))</f>
        <v>Buffalo</v>
      </c>
      <c r="J140" s="184" t="str">
        <f ca="1">IF(ISERROR($V140),"",OFFSET('Smelter Look-up'!$I$4,$V140-4,0))</f>
        <v>New York</v>
      </c>
      <c r="K140" s="224" t="s">
        <v>15831</v>
      </c>
      <c r="L140" s="224" t="s">
        <v>15831</v>
      </c>
      <c r="M140" s="224" t="s">
        <v>15831</v>
      </c>
      <c r="N140" s="224" t="s">
        <v>15831</v>
      </c>
      <c r="O140" s="224" t="s">
        <v>477</v>
      </c>
      <c r="P140" s="185" t="s">
        <v>15831</v>
      </c>
      <c r="Q140" s="225" t="s">
        <v>15831</v>
      </c>
      <c r="R140" s="182" t="str">
        <f ca="1">IF(ISERROR($V140),"",OFFSET('Smelter Look-up'!$C$4,$V140-4,0)&amp;"")</f>
        <v>Materion</v>
      </c>
      <c r="S140" s="181" t="str">
        <f t="shared" ca="1" si="20"/>
        <v>US</v>
      </c>
      <c r="T140" s="181" t="str">
        <f ca="1">IF(B140="","",IF(ISERROR(MATCH($J140,SorP!$B$1:$B$6226,0)),"",INDIRECT("'SorP'!$A$"&amp;MATCH($S140&amp;$J140,SorP!C:C,0))))</f>
        <v>US-NY</v>
      </c>
      <c r="U140" s="201"/>
      <c r="V140" s="226">
        <f ca="1">IF(C140="",NA(),IF(OR(C140="Smelter not listed",C140="Smelter not yet identified"),MATCH($B140&amp;$D140,'Smelter Look-up'!$J:$J,0),MATCH($B140&amp;$C140,'Smelter Look-up'!$J:$J,0)))</f>
        <v>169</v>
      </c>
      <c r="X140" s="227">
        <f t="shared" ca="1" si="21"/>
        <v>0</v>
      </c>
      <c r="AB140" s="228" t="str">
        <f t="shared" ca="1" si="22"/>
        <v>GoldMaterion</v>
      </c>
    </row>
    <row r="141" spans="1:28" s="227" customFormat="1" ht="20.25">
      <c r="A141" s="181" t="s">
        <v>685</v>
      </c>
      <c r="B141" s="182" t="str">
        <f ca="1">IF(LEN(A141)=0,"",INDEX('Smelter Look-up'!$A:$A,MATCH($A141,'Smelter Look-up'!$E:$E,0)))</f>
        <v>Gold</v>
      </c>
      <c r="C141" s="186" t="str">
        <f ca="1">IF(LEN(A141)=0,"",INDEX('Smelter Look-up'!$C:$C,MATCH($A141,'Smelter Look-up'!$E:$E,0)))</f>
        <v>Matsuda Sangyo Co., Ltd.</v>
      </c>
      <c r="D141" s="230"/>
      <c r="E141" s="182" t="str">
        <f ca="1">IF(ISERROR($V141),"",OFFSET('Smelter Look-up'!$D$4,$V141-4,0)&amp;"")</f>
        <v>JAPAN</v>
      </c>
      <c r="F141" s="182" t="str">
        <f ca="1">IF(ISERROR($V141),"",OFFSET('Smelter Look-up'!$E$4,$V141-4,0))</f>
        <v>CID001119</v>
      </c>
      <c r="G141" s="182" t="str">
        <f ca="1">IF(C141=$X$4,IF(ISERROR($V141),"Enter smelter details","RMI"),IF(ISERROR($V141),"",OFFSET('Smelter Look-up'!$F$4,$V141-4,0)))</f>
        <v>RMI</v>
      </c>
      <c r="H141" s="183" t="s">
        <v>15831</v>
      </c>
      <c r="I141" s="184" t="str">
        <f ca="1">IF(ISERROR($V141),"",OFFSET('Smelter Look-up'!$H$4,$V141-4,0))</f>
        <v>Iruma</v>
      </c>
      <c r="J141" s="184" t="str">
        <f ca="1">IF(ISERROR($V141),"",OFFSET('Smelter Look-up'!$I$4,$V141-4,0))</f>
        <v>Saitama</v>
      </c>
      <c r="K141" s="224" t="s">
        <v>15831</v>
      </c>
      <c r="L141" s="224" t="s">
        <v>15831</v>
      </c>
      <c r="M141" s="224" t="s">
        <v>15831</v>
      </c>
      <c r="N141" s="224" t="s">
        <v>15831</v>
      </c>
      <c r="O141" s="224" t="s">
        <v>477</v>
      </c>
      <c r="P141" s="185" t="s">
        <v>15831</v>
      </c>
      <c r="Q141" s="225" t="s">
        <v>15831</v>
      </c>
      <c r="R141" s="182" t="str">
        <f ca="1">IF(ISERROR($V141),"",OFFSET('Smelter Look-up'!$C$4,$V141-4,0)&amp;"")</f>
        <v>Matsuda Sangyo Co., Ltd.</v>
      </c>
      <c r="S141" s="181" t="str">
        <f t="shared" ca="1" si="20"/>
        <v>JP</v>
      </c>
      <c r="T141" s="181" t="str">
        <f ca="1">IF(B141="","",IF(ISERROR(MATCH($J141,SorP!$B$1:$B$6226,0)),"",INDIRECT("'SorP'!$A$"&amp;MATCH($S141&amp;$J141,SorP!C:C,0))))</f>
        <v>JP-11</v>
      </c>
      <c r="U141" s="201"/>
      <c r="V141" s="226">
        <f ca="1">IF(C141="",NA(),IF(OR(C141="Smelter not listed",C141="Smelter not yet identified"),MATCH($B141&amp;$D141,'Smelter Look-up'!$J:$J,0),MATCH($B141&amp;$C141,'Smelter Look-up'!$J:$J,0)))</f>
        <v>170</v>
      </c>
      <c r="X141" s="227">
        <f t="shared" ca="1" si="21"/>
        <v>0</v>
      </c>
      <c r="AB141" s="228" t="str">
        <f t="shared" ca="1" si="22"/>
        <v>GoldMatsuda Sangyo Co., Ltd.</v>
      </c>
    </row>
    <row r="142" spans="1:28" s="227" customFormat="1" ht="20.25">
      <c r="A142" s="181" t="s">
        <v>14936</v>
      </c>
      <c r="B142" s="182" t="str">
        <f ca="1">IF(LEN(A142)=0,"",INDEX('Smelter Look-up'!$A:$A,MATCH($A142,'Smelter Look-up'!$E:$E,0)))</f>
        <v>Gold</v>
      </c>
      <c r="C142" s="186" t="str">
        <f ca="1">IF(LEN(A142)=0,"",INDEX('Smelter Look-up'!$C:$C,MATCH($A142,'Smelter Look-up'!$E:$E,0)))</f>
        <v>Metal Concentrators SA (Pty) Ltd.</v>
      </c>
      <c r="D142" s="230"/>
      <c r="E142" s="182" t="str">
        <f ca="1">IF(ISERROR($V142),"",OFFSET('Smelter Look-up'!$D$4,$V142-4,0)&amp;"")</f>
        <v>SOUTH AFRICA</v>
      </c>
      <c r="F142" s="182" t="str">
        <f ca="1">IF(ISERROR($V142),"",OFFSET('Smelter Look-up'!$E$4,$V142-4,0))</f>
        <v>CID003575</v>
      </c>
      <c r="G142" s="182" t="str">
        <f ca="1">IF(C142=$X$4,IF(ISERROR($V142),"Enter smelter details","RMI"),IF(ISERROR($V142),"",OFFSET('Smelter Look-up'!$F$4,$V142-4,0)))</f>
        <v>RMI</v>
      </c>
      <c r="H142" s="183" t="s">
        <v>15831</v>
      </c>
      <c r="I142" s="184" t="str">
        <f ca="1">IF(ISERROR($V142),"",OFFSET('Smelter Look-up'!$H$4,$V142-4,0))</f>
        <v>Kempton Park</v>
      </c>
      <c r="J142" s="184" t="str">
        <f ca="1">IF(ISERROR($V142),"",OFFSET('Smelter Look-up'!$I$4,$V142-4,0))</f>
        <v>Gauteng</v>
      </c>
      <c r="K142" s="224" t="s">
        <v>15831</v>
      </c>
      <c r="L142" s="224" t="s">
        <v>15831</v>
      </c>
      <c r="M142" s="224" t="s">
        <v>15831</v>
      </c>
      <c r="N142" s="224" t="s">
        <v>15831</v>
      </c>
      <c r="O142" s="224" t="s">
        <v>477</v>
      </c>
      <c r="P142" s="185" t="s">
        <v>15831</v>
      </c>
      <c r="Q142" s="225" t="s">
        <v>15831</v>
      </c>
      <c r="R142" s="182" t="str">
        <f ca="1">IF(ISERROR($V142),"",OFFSET('Smelter Look-up'!$C$4,$V142-4,0)&amp;"")</f>
        <v>Metal Concentrators SA (Pty) Ltd.</v>
      </c>
      <c r="S142" s="181" t="str">
        <f t="shared" ca="1" si="20"/>
        <v>ZA</v>
      </c>
      <c r="T142" s="181" t="str">
        <f ca="1">IF(B142="","",IF(ISERROR(MATCH($J142,SorP!$B$1:$B$6226,0)),"",INDIRECT("'SorP'!$A$"&amp;MATCH($S142&amp;$J142,SorP!C:C,0))))</f>
        <v>ZA-GP</v>
      </c>
      <c r="U142" s="201"/>
      <c r="V142" s="226">
        <f ca="1">IF(C142="",NA(),IF(OR(C142="Smelter not listed",C142="Smelter not yet identified"),MATCH($B142&amp;$D142,'Smelter Look-up'!$J:$J,0),MATCH($B142&amp;$C142,'Smelter Look-up'!$J:$J,0)))</f>
        <v>173</v>
      </c>
      <c r="X142" s="227">
        <f t="shared" ca="1" si="21"/>
        <v>0</v>
      </c>
      <c r="AB142" s="228" t="str">
        <f t="shared" ca="1" si="22"/>
        <v>GoldMetal Concentrators SA (Pty) Ltd.</v>
      </c>
    </row>
    <row r="143" spans="1:28" s="227" customFormat="1" ht="20.25">
      <c r="A143" s="181" t="s">
        <v>686</v>
      </c>
      <c r="B143" s="182" t="str">
        <f ca="1">IF(LEN(A143)=0,"",INDEX('Smelter Look-up'!$A:$A,MATCH($A143,'Smelter Look-up'!$E:$E,0)))</f>
        <v>Gold</v>
      </c>
      <c r="C143" s="186" t="str">
        <f ca="1">IF(LEN(A143)=0,"",INDEX('Smelter Look-up'!$C:$C,MATCH($A143,'Smelter Look-up'!$E:$E,0)))</f>
        <v>Metalor Technologies (Hong Kong) Ltd.</v>
      </c>
      <c r="D143" s="230"/>
      <c r="E143" s="182" t="str">
        <f ca="1">IF(ISERROR($V143),"",OFFSET('Smelter Look-up'!$D$4,$V143-4,0)&amp;"")</f>
        <v>CHINA</v>
      </c>
      <c r="F143" s="182" t="str">
        <f ca="1">IF(ISERROR($V143),"",OFFSET('Smelter Look-up'!$E$4,$V143-4,0))</f>
        <v>CID001149</v>
      </c>
      <c r="G143" s="182" t="str">
        <f ca="1">IF(C143=$X$4,IF(ISERROR($V143),"Enter smelter details","RMI"),IF(ISERROR($V143),"",OFFSET('Smelter Look-up'!$F$4,$V143-4,0)))</f>
        <v>RMI</v>
      </c>
      <c r="H143" s="183" t="s">
        <v>15831</v>
      </c>
      <c r="I143" s="184" t="str">
        <f ca="1">IF(ISERROR($V143),"",OFFSET('Smelter Look-up'!$H$4,$V143-4,0))</f>
        <v>Kwai Chung</v>
      </c>
      <c r="J143" s="184" t="str">
        <f ca="1">IF(ISERROR($V143),"",OFFSET('Smelter Look-up'!$I$4,$V143-4,0))</f>
        <v>Hong Kong SAR</v>
      </c>
      <c r="K143" s="224" t="s">
        <v>15831</v>
      </c>
      <c r="L143" s="224" t="s">
        <v>15831</v>
      </c>
      <c r="M143" s="224" t="s">
        <v>15831</v>
      </c>
      <c r="N143" s="224" t="s">
        <v>15831</v>
      </c>
      <c r="O143" s="224" t="s">
        <v>477</v>
      </c>
      <c r="P143" s="185" t="s">
        <v>15831</v>
      </c>
      <c r="Q143" s="225" t="s">
        <v>15831</v>
      </c>
      <c r="R143" s="182" t="str">
        <f ca="1">IF(ISERROR($V143),"",OFFSET('Smelter Look-up'!$C$4,$V143-4,0)&amp;"")</f>
        <v>Metalor Technologies (Hong Kong) Ltd.</v>
      </c>
      <c r="S143" s="181" t="str">
        <f t="shared" ca="1" si="20"/>
        <v>CN</v>
      </c>
      <c r="T143" s="181" t="str">
        <f ca="1">IF(B143="","",IF(ISERROR(MATCH($J143,SorP!$B$1:$B$6226,0)),"",INDIRECT("'SorP'!$A$"&amp;MATCH($S143&amp;$J143,SorP!C:C,0))))</f>
        <v>CN-HK</v>
      </c>
      <c r="U143" s="201"/>
      <c r="V143" s="226">
        <f ca="1">IF(C143="",NA(),IF(OR(C143="Smelter not listed",C143="Smelter not yet identified"),MATCH($B143&amp;$D143,'Smelter Look-up'!$J:$J,0),MATCH($B143&amp;$C143,'Smelter Look-up'!$J:$J,0)))</f>
        <v>178</v>
      </c>
      <c r="X143" s="227">
        <f t="shared" ca="1" si="21"/>
        <v>0</v>
      </c>
      <c r="AB143" s="228" t="str">
        <f t="shared" ca="1" si="22"/>
        <v>GoldMetalor Technologies (Hong Kong) Ltd.</v>
      </c>
    </row>
    <row r="144" spans="1:28" s="227" customFormat="1" ht="20.25">
      <c r="A144" s="181" t="s">
        <v>687</v>
      </c>
      <c r="B144" s="182" t="str">
        <f ca="1">IF(LEN(A144)=0,"",INDEX('Smelter Look-up'!$A:$A,MATCH($A144,'Smelter Look-up'!$E:$E,0)))</f>
        <v>Gold</v>
      </c>
      <c r="C144" s="186" t="str">
        <f ca="1">IF(LEN(A144)=0,"",INDEX('Smelter Look-up'!$C:$C,MATCH($A144,'Smelter Look-up'!$E:$E,0)))</f>
        <v>Metalor Technologies (Singapore) Pte., Ltd.</v>
      </c>
      <c r="D144" s="230"/>
      <c r="E144" s="182" t="str">
        <f ca="1">IF(ISERROR($V144),"",OFFSET('Smelter Look-up'!$D$4,$V144-4,0)&amp;"")</f>
        <v>SINGAPORE</v>
      </c>
      <c r="F144" s="182" t="str">
        <f ca="1">IF(ISERROR($V144),"",OFFSET('Smelter Look-up'!$E$4,$V144-4,0))</f>
        <v>CID001152</v>
      </c>
      <c r="G144" s="182" t="str">
        <f ca="1">IF(C144=$X$4,IF(ISERROR($V144),"Enter smelter details","RMI"),IF(ISERROR($V144),"",OFFSET('Smelter Look-up'!$F$4,$V144-4,0)))</f>
        <v>RMI</v>
      </c>
      <c r="H144" s="183" t="s">
        <v>15831</v>
      </c>
      <c r="I144" s="184" t="str">
        <f ca="1">IF(ISERROR($V144),"",OFFSET('Smelter Look-up'!$H$4,$V144-4,0))</f>
        <v>Singapore</v>
      </c>
      <c r="J144" s="184" t="str">
        <f ca="1">IF(ISERROR($V144),"",OFFSET('Smelter Look-up'!$I$4,$V144-4,0))</f>
        <v>South West</v>
      </c>
      <c r="K144" s="224" t="s">
        <v>15831</v>
      </c>
      <c r="L144" s="224" t="s">
        <v>15831</v>
      </c>
      <c r="M144" s="224" t="s">
        <v>15831</v>
      </c>
      <c r="N144" s="224" t="s">
        <v>15831</v>
      </c>
      <c r="O144" s="224" t="s">
        <v>477</v>
      </c>
      <c r="P144" s="185" t="s">
        <v>15831</v>
      </c>
      <c r="Q144" s="225" t="s">
        <v>15831</v>
      </c>
      <c r="R144" s="182" t="str">
        <f ca="1">IF(ISERROR($V144),"",OFFSET('Smelter Look-up'!$C$4,$V144-4,0)&amp;"")</f>
        <v>Metalor Technologies (Singapore) Pte., Ltd.</v>
      </c>
      <c r="S144" s="181" t="str">
        <f t="shared" ca="1" si="20"/>
        <v>SG</v>
      </c>
      <c r="T144" s="181" t="str">
        <f ca="1">IF(B144="","",IF(ISERROR(MATCH($J144,SorP!$B$1:$B$6226,0)),"",INDIRECT("'SorP'!$A$"&amp;MATCH($S144&amp;$J144,SorP!C:C,0))))</f>
        <v>SG-05</v>
      </c>
      <c r="U144" s="201"/>
      <c r="V144" s="226">
        <f ca="1">IF(C144="",NA(),IF(OR(C144="Smelter not listed",C144="Smelter not yet identified"),MATCH($B144&amp;$D144,'Smelter Look-up'!$J:$J,0),MATCH($B144&amp;$C144,'Smelter Look-up'!$J:$J,0)))</f>
        <v>179</v>
      </c>
      <c r="X144" s="227">
        <f t="shared" ca="1" si="21"/>
        <v>0</v>
      </c>
      <c r="AB144" s="228" t="str">
        <f t="shared" ca="1" si="22"/>
        <v>GoldMetalor Technologies (Singapore) Pte., Ltd.</v>
      </c>
    </row>
    <row r="145" spans="1:28" s="227" customFormat="1" ht="20.25">
      <c r="A145" s="181" t="s">
        <v>1586</v>
      </c>
      <c r="B145" s="182" t="str">
        <f ca="1">IF(LEN(A145)=0,"",INDEX('Smelter Look-up'!$A:$A,MATCH($A145,'Smelter Look-up'!$E:$E,0)))</f>
        <v>Gold</v>
      </c>
      <c r="C145" s="186" t="str">
        <f ca="1">IF(LEN(A145)=0,"",INDEX('Smelter Look-up'!$C:$C,MATCH($A145,'Smelter Look-up'!$E:$E,0)))</f>
        <v>Metalor Technologies (Suzhou) Ltd.</v>
      </c>
      <c r="D145" s="230"/>
      <c r="E145" s="182" t="str">
        <f ca="1">IF(ISERROR($V145),"",OFFSET('Smelter Look-up'!$D$4,$V145-4,0)&amp;"")</f>
        <v>CHINA</v>
      </c>
      <c r="F145" s="182" t="str">
        <f ca="1">IF(ISERROR($V145),"",OFFSET('Smelter Look-up'!$E$4,$V145-4,0))</f>
        <v>CID001147</v>
      </c>
      <c r="G145" s="182" t="str">
        <f ca="1">IF(C145=$X$4,IF(ISERROR($V145),"Enter smelter details","RMI"),IF(ISERROR($V145),"",OFFSET('Smelter Look-up'!$F$4,$V145-4,0)))</f>
        <v>RMI</v>
      </c>
      <c r="H145" s="183" t="s">
        <v>15831</v>
      </c>
      <c r="I145" s="184" t="str">
        <f ca="1">IF(ISERROR($V145),"",OFFSET('Smelter Look-up'!$H$4,$V145-4,0))</f>
        <v>Suzhou</v>
      </c>
      <c r="J145" s="184" t="str">
        <f ca="1">IF(ISERROR($V145),"",OFFSET('Smelter Look-up'!$I$4,$V145-4,0))</f>
        <v>Jiangsu Sheng</v>
      </c>
      <c r="K145" s="224" t="s">
        <v>15831</v>
      </c>
      <c r="L145" s="224" t="s">
        <v>15831</v>
      </c>
      <c r="M145" s="224" t="s">
        <v>15831</v>
      </c>
      <c r="N145" s="224" t="s">
        <v>15831</v>
      </c>
      <c r="O145" s="224" t="s">
        <v>477</v>
      </c>
      <c r="P145" s="185" t="s">
        <v>15831</v>
      </c>
      <c r="Q145" s="225" t="s">
        <v>15831</v>
      </c>
      <c r="R145" s="182" t="str">
        <f ca="1">IF(ISERROR($V145),"",OFFSET('Smelter Look-up'!$C$4,$V145-4,0)&amp;"")</f>
        <v>Metalor Technologies (Suzhou) Ltd.</v>
      </c>
      <c r="S145" s="181" t="str">
        <f t="shared" ca="1" si="20"/>
        <v>CN</v>
      </c>
      <c r="T145" s="181" t="str">
        <f ca="1">IF(B145="","",IF(ISERROR(MATCH($J145,SorP!$B$1:$B$6226,0)),"",INDIRECT("'SorP'!$A$"&amp;MATCH($S145&amp;$J145,SorP!C:C,0))))</f>
        <v>CN-JS</v>
      </c>
      <c r="U145" s="201"/>
      <c r="V145" s="226">
        <f ca="1">IF(C145="",NA(),IF(OR(C145="Smelter not listed",C145="Smelter not yet identified"),MATCH($B145&amp;$D145,'Smelter Look-up'!$J:$J,0),MATCH($B145&amp;$C145,'Smelter Look-up'!$J:$J,0)))</f>
        <v>180</v>
      </c>
      <c r="X145" s="227">
        <f t="shared" ca="1" si="21"/>
        <v>0</v>
      </c>
      <c r="AB145" s="228" t="str">
        <f t="shared" ca="1" si="22"/>
        <v>GoldMetalor Technologies (Suzhou) Ltd.</v>
      </c>
    </row>
    <row r="146" spans="1:28" s="227" customFormat="1" ht="20.25">
      <c r="A146" s="181" t="s">
        <v>688</v>
      </c>
      <c r="B146" s="182" t="str">
        <f ca="1">IF(LEN(A146)=0,"",INDEX('Smelter Look-up'!$A:$A,MATCH($A146,'Smelter Look-up'!$E:$E,0)))</f>
        <v>Gold</v>
      </c>
      <c r="C146" s="186" t="str">
        <f ca="1">IF(LEN(A146)=0,"",INDEX('Smelter Look-up'!$C:$C,MATCH($A146,'Smelter Look-up'!$E:$E,0)))</f>
        <v>Metalor Technologies S.A.</v>
      </c>
      <c r="D146" s="230"/>
      <c r="E146" s="182" t="str">
        <f ca="1">IF(ISERROR($V146),"",OFFSET('Smelter Look-up'!$D$4,$V146-4,0)&amp;"")</f>
        <v>SWITZERLAND</v>
      </c>
      <c r="F146" s="182" t="str">
        <f ca="1">IF(ISERROR($V146),"",OFFSET('Smelter Look-up'!$E$4,$V146-4,0))</f>
        <v>CID001153</v>
      </c>
      <c r="G146" s="182" t="str">
        <f ca="1">IF(C146=$X$4,IF(ISERROR($V146),"Enter smelter details","RMI"),IF(ISERROR($V146),"",OFFSET('Smelter Look-up'!$F$4,$V146-4,0)))</f>
        <v>RMI</v>
      </c>
      <c r="H146" s="183" t="s">
        <v>15831</v>
      </c>
      <c r="I146" s="184" t="str">
        <f ca="1">IF(ISERROR($V146),"",OFFSET('Smelter Look-up'!$H$4,$V146-4,0))</f>
        <v>Marin</v>
      </c>
      <c r="J146" s="184" t="str">
        <f ca="1">IF(ISERROR($V146),"",OFFSET('Smelter Look-up'!$I$4,$V146-4,0))</f>
        <v>Neuchâtel</v>
      </c>
      <c r="K146" s="224" t="s">
        <v>15831</v>
      </c>
      <c r="L146" s="224" t="s">
        <v>15831</v>
      </c>
      <c r="M146" s="224" t="s">
        <v>15831</v>
      </c>
      <c r="N146" s="224" t="s">
        <v>15831</v>
      </c>
      <c r="O146" s="224" t="s">
        <v>477</v>
      </c>
      <c r="P146" s="185" t="s">
        <v>15831</v>
      </c>
      <c r="Q146" s="225" t="s">
        <v>15831</v>
      </c>
      <c r="R146" s="182" t="str">
        <f ca="1">IF(ISERROR($V146),"",OFFSET('Smelter Look-up'!$C$4,$V146-4,0)&amp;"")</f>
        <v>Metalor Technologies S.A.</v>
      </c>
      <c r="S146" s="181" t="str">
        <f t="shared" ca="1" si="20"/>
        <v>CH</v>
      </c>
      <c r="T146" s="181" t="str">
        <f ca="1">IF(B146="","",IF(ISERROR(MATCH($J146,SorP!$B$1:$B$6226,0)),"",INDIRECT("'SorP'!$A$"&amp;MATCH($S146&amp;$J146,SorP!C:C,0))))</f>
        <v>CH-NE</v>
      </c>
      <c r="U146" s="201"/>
      <c r="V146" s="226">
        <f ca="1">IF(C146="",NA(),IF(OR(C146="Smelter not listed",C146="Smelter not yet identified"),MATCH($B146&amp;$D146,'Smelter Look-up'!$J:$J,0),MATCH($B146&amp;$C146,'Smelter Look-up'!$J:$J,0)))</f>
        <v>181</v>
      </c>
      <c r="X146" s="227">
        <f t="shared" ca="1" si="21"/>
        <v>0</v>
      </c>
      <c r="AB146" s="228" t="str">
        <f t="shared" ca="1" si="22"/>
        <v>GoldMetalor Technologies S.A.</v>
      </c>
    </row>
    <row r="147" spans="1:28" s="227" customFormat="1" ht="25.5">
      <c r="A147" s="181" t="s">
        <v>689</v>
      </c>
      <c r="B147" s="182" t="str">
        <f ca="1">IF(LEN(A147)=0,"",INDEX('Smelter Look-up'!$A:$A,MATCH($A147,'Smelter Look-up'!$E:$E,0)))</f>
        <v>Gold</v>
      </c>
      <c r="C147" s="186" t="str">
        <f ca="1">IF(LEN(A147)=0,"",INDEX('Smelter Look-up'!$C:$C,MATCH($A147,'Smelter Look-up'!$E:$E,0)))</f>
        <v>Metalor USA Refining Corporation</v>
      </c>
      <c r="D147" s="230"/>
      <c r="E147" s="182" t="str">
        <f ca="1">IF(ISERROR($V147),"",OFFSET('Smelter Look-up'!$D$4,$V147-4,0)&amp;"")</f>
        <v>UNITED STATES OF AMERICA</v>
      </c>
      <c r="F147" s="182" t="str">
        <f ca="1">IF(ISERROR($V147),"",OFFSET('Smelter Look-up'!$E$4,$V147-4,0))</f>
        <v>CID001157</v>
      </c>
      <c r="G147" s="182" t="str">
        <f ca="1">IF(C147=$X$4,IF(ISERROR($V147),"Enter smelter details","RMI"),IF(ISERROR($V147),"",OFFSET('Smelter Look-up'!$F$4,$V147-4,0)))</f>
        <v>RMI</v>
      </c>
      <c r="H147" s="183" t="s">
        <v>15831</v>
      </c>
      <c r="I147" s="184" t="str">
        <f ca="1">IF(ISERROR($V147),"",OFFSET('Smelter Look-up'!$H$4,$V147-4,0))</f>
        <v>North Attleboro</v>
      </c>
      <c r="J147" s="184" t="str">
        <f ca="1">IF(ISERROR($V147),"",OFFSET('Smelter Look-up'!$I$4,$V147-4,0))</f>
        <v>Massachusetts</v>
      </c>
      <c r="K147" s="224" t="s">
        <v>15831</v>
      </c>
      <c r="L147" s="224" t="s">
        <v>15831</v>
      </c>
      <c r="M147" s="224" t="s">
        <v>15831</v>
      </c>
      <c r="N147" s="224" t="s">
        <v>15831</v>
      </c>
      <c r="O147" s="224" t="s">
        <v>477</v>
      </c>
      <c r="P147" s="185" t="s">
        <v>15831</v>
      </c>
      <c r="Q147" s="225" t="s">
        <v>15831</v>
      </c>
      <c r="R147" s="182" t="str">
        <f ca="1">IF(ISERROR($V147),"",OFFSET('Smelter Look-up'!$C$4,$V147-4,0)&amp;"")</f>
        <v>Metalor USA Refining Corporation</v>
      </c>
      <c r="S147" s="181" t="str">
        <f t="shared" ca="1" si="20"/>
        <v>US</v>
      </c>
      <c r="T147" s="181" t="str">
        <f ca="1">IF(B147="","",IF(ISERROR(MATCH($J147,SorP!$B$1:$B$6226,0)),"",INDIRECT("'SorP'!$A$"&amp;MATCH($S147&amp;$J147,SorP!C:C,0))))</f>
        <v>US-MA</v>
      </c>
      <c r="U147" s="201"/>
      <c r="V147" s="226">
        <f ca="1">IF(C147="",NA(),IF(OR(C147="Smelter not listed",C147="Smelter not yet identified"),MATCH($B147&amp;$D147,'Smelter Look-up'!$J:$J,0),MATCH($B147&amp;$C147,'Smelter Look-up'!$J:$J,0)))</f>
        <v>182</v>
      </c>
      <c r="X147" s="227">
        <f t="shared" ca="1" si="21"/>
        <v>0</v>
      </c>
      <c r="AB147" s="228" t="str">
        <f t="shared" ca="1" si="22"/>
        <v>GoldMetalor USA Refining Corporation</v>
      </c>
    </row>
    <row r="148" spans="1:28" s="227" customFormat="1" ht="25.5">
      <c r="A148" s="181" t="s">
        <v>690</v>
      </c>
      <c r="B148" s="182" t="str">
        <f ca="1">IF(LEN(A148)=0,"",INDEX('Smelter Look-up'!$A:$A,MATCH($A148,'Smelter Look-up'!$E:$E,0)))</f>
        <v>Gold</v>
      </c>
      <c r="C148" s="186" t="str">
        <f ca="1">IF(LEN(A148)=0,"",INDEX('Smelter Look-up'!$C:$C,MATCH($A148,'Smelter Look-up'!$E:$E,0)))</f>
        <v>Metalurgica Met-Mex Penoles S.A. De C.V.</v>
      </c>
      <c r="D148" s="230"/>
      <c r="E148" s="182" t="str">
        <f ca="1">IF(ISERROR($V148),"",OFFSET('Smelter Look-up'!$D$4,$V148-4,0)&amp;"")</f>
        <v>MEXICO</v>
      </c>
      <c r="F148" s="182" t="str">
        <f ca="1">IF(ISERROR($V148),"",OFFSET('Smelter Look-up'!$E$4,$V148-4,0))</f>
        <v>CID001161</v>
      </c>
      <c r="G148" s="182" t="str">
        <f ca="1">IF(C148=$X$4,IF(ISERROR($V148),"Enter smelter details","RMI"),IF(ISERROR($V148),"",OFFSET('Smelter Look-up'!$F$4,$V148-4,0)))</f>
        <v>RMI</v>
      </c>
      <c r="H148" s="183" t="s">
        <v>15831</v>
      </c>
      <c r="I148" s="184" t="str">
        <f ca="1">IF(ISERROR($V148),"",OFFSET('Smelter Look-up'!$H$4,$V148-4,0))</f>
        <v>Torreon</v>
      </c>
      <c r="J148" s="184" t="str">
        <f ca="1">IF(ISERROR($V148),"",OFFSET('Smelter Look-up'!$I$4,$V148-4,0))</f>
        <v>Coahuila de Zaragoza</v>
      </c>
      <c r="K148" s="224" t="s">
        <v>15831</v>
      </c>
      <c r="L148" s="224" t="s">
        <v>15831</v>
      </c>
      <c r="M148" s="224" t="s">
        <v>15831</v>
      </c>
      <c r="N148" s="224" t="s">
        <v>15831</v>
      </c>
      <c r="O148" s="224" t="s">
        <v>477</v>
      </c>
      <c r="P148" s="185" t="s">
        <v>15831</v>
      </c>
      <c r="Q148" s="225" t="s">
        <v>15831</v>
      </c>
      <c r="R148" s="182" t="str">
        <f ca="1">IF(ISERROR($V148),"",OFFSET('Smelter Look-up'!$C$4,$V148-4,0)&amp;"")</f>
        <v>Metalurgica Met-Mex Penoles S.A. De C.V.</v>
      </c>
      <c r="S148" s="181" t="str">
        <f t="shared" ca="1" si="20"/>
        <v>MX</v>
      </c>
      <c r="T148" s="181" t="str">
        <f ca="1">IF(B148="","",IF(ISERROR(MATCH($J148,SorP!$B$1:$B$6226,0)),"",INDIRECT("'SorP'!$A$"&amp;MATCH($S148&amp;$J148,SorP!C:C,0))))</f>
        <v>MX-COA</v>
      </c>
      <c r="U148" s="201"/>
      <c r="V148" s="226">
        <f ca="1">IF(C148="",NA(),IF(OR(C148="Smelter not listed",C148="Smelter not yet identified"),MATCH($B148&amp;$D148,'Smelter Look-up'!$J:$J,0),MATCH($B148&amp;$C148,'Smelter Look-up'!$J:$J,0)))</f>
        <v>183</v>
      </c>
      <c r="X148" s="227">
        <f t="shared" ca="1" si="21"/>
        <v>0</v>
      </c>
      <c r="AB148" s="228" t="str">
        <f t="shared" ca="1" si="22"/>
        <v>GoldMetalurgica Met-Mex Penoles S.A. De C.V.</v>
      </c>
    </row>
    <row r="149" spans="1:28" s="227" customFormat="1" ht="20.25">
      <c r="A149" s="181" t="s">
        <v>691</v>
      </c>
      <c r="B149" s="182" t="str">
        <f ca="1">IF(LEN(A149)=0,"",INDEX('Smelter Look-up'!$A:$A,MATCH($A149,'Smelter Look-up'!$E:$E,0)))</f>
        <v>Gold</v>
      </c>
      <c r="C149" s="186" t="str">
        <f ca="1">IF(LEN(A149)=0,"",INDEX('Smelter Look-up'!$C:$C,MATCH($A149,'Smelter Look-up'!$E:$E,0)))</f>
        <v>Mitsubishi Materials Corporation</v>
      </c>
      <c r="D149" s="230"/>
      <c r="E149" s="182" t="str">
        <f ca="1">IF(ISERROR($V149),"",OFFSET('Smelter Look-up'!$D$4,$V149-4,0)&amp;"")</f>
        <v>JAPAN</v>
      </c>
      <c r="F149" s="182" t="str">
        <f ca="1">IF(ISERROR($V149),"",OFFSET('Smelter Look-up'!$E$4,$V149-4,0))</f>
        <v>CID001188</v>
      </c>
      <c r="G149" s="182" t="str">
        <f ca="1">IF(C149=$X$4,IF(ISERROR($V149),"Enter smelter details","RMI"),IF(ISERROR($V149),"",OFFSET('Smelter Look-up'!$F$4,$V149-4,0)))</f>
        <v>RMI</v>
      </c>
      <c r="H149" s="183" t="s">
        <v>15831</v>
      </c>
      <c r="I149" s="184" t="str">
        <f ca="1">IF(ISERROR($V149),"",OFFSET('Smelter Look-up'!$H$4,$V149-4,0))</f>
        <v>Tokyo</v>
      </c>
      <c r="J149" s="184" t="str">
        <f ca="1">IF(ISERROR($V149),"",OFFSET('Smelter Look-up'!$I$4,$V149-4,0))</f>
        <v>Tokyo</v>
      </c>
      <c r="K149" s="224" t="s">
        <v>15831</v>
      </c>
      <c r="L149" s="224" t="s">
        <v>15831</v>
      </c>
      <c r="M149" s="224" t="s">
        <v>15831</v>
      </c>
      <c r="N149" s="224" t="s">
        <v>15831</v>
      </c>
      <c r="O149" s="224" t="s">
        <v>477</v>
      </c>
      <c r="P149" s="185" t="s">
        <v>15831</v>
      </c>
      <c r="Q149" s="225" t="s">
        <v>15831</v>
      </c>
      <c r="R149" s="182" t="str">
        <f ca="1">IF(ISERROR($V149),"",OFFSET('Smelter Look-up'!$C$4,$V149-4,0)&amp;"")</f>
        <v>Mitsubishi Materials Corporation</v>
      </c>
      <c r="S149" s="181" t="str">
        <f t="shared" ca="1" si="20"/>
        <v>JP</v>
      </c>
      <c r="T149" s="181" t="str">
        <f ca="1">IF(B149="","",IF(ISERROR(MATCH($J149,SorP!$B$1:$B$6226,0)),"",INDIRECT("'SorP'!$A$"&amp;MATCH($S149&amp;$J149,SorP!C:C,0))))</f>
        <v>JP-13</v>
      </c>
      <c r="U149" s="201"/>
      <c r="V149" s="226">
        <f ca="1">IF(C149="",NA(),IF(OR(C149="Smelter not listed",C149="Smelter not yet identified"),MATCH($B149&amp;$D149,'Smelter Look-up'!$J:$J,0),MATCH($B149&amp;$C149,'Smelter Look-up'!$J:$J,0)))</f>
        <v>189</v>
      </c>
      <c r="X149" s="227">
        <f t="shared" ca="1" si="21"/>
        <v>0</v>
      </c>
      <c r="AB149" s="228" t="str">
        <f t="shared" ca="1" si="22"/>
        <v>GoldMitsubishi Materials Corporation</v>
      </c>
    </row>
    <row r="150" spans="1:28" s="227" customFormat="1" ht="20.25">
      <c r="A150" s="181" t="s">
        <v>692</v>
      </c>
      <c r="B150" s="182" t="str">
        <f ca="1">IF(LEN(A150)=0,"",INDEX('Smelter Look-up'!$A:$A,MATCH($A150,'Smelter Look-up'!$E:$E,0)))</f>
        <v>Gold</v>
      </c>
      <c r="C150" s="186" t="str">
        <f ca="1">IF(LEN(A150)=0,"",INDEX('Smelter Look-up'!$C:$C,MATCH($A150,'Smelter Look-up'!$E:$E,0)))</f>
        <v>Mitsui Mining and Smelting Co., Ltd.</v>
      </c>
      <c r="D150" s="230"/>
      <c r="E150" s="182" t="str">
        <f ca="1">IF(ISERROR($V150),"",OFFSET('Smelter Look-up'!$D$4,$V150-4,0)&amp;"")</f>
        <v>JAPAN</v>
      </c>
      <c r="F150" s="182" t="str">
        <f ca="1">IF(ISERROR($V150),"",OFFSET('Smelter Look-up'!$E$4,$V150-4,0))</f>
        <v>CID001193</v>
      </c>
      <c r="G150" s="182" t="str">
        <f ca="1">IF(C150=$X$4,IF(ISERROR($V150),"Enter smelter details","RMI"),IF(ISERROR($V150),"",OFFSET('Smelter Look-up'!$F$4,$V150-4,0)))</f>
        <v>RMI</v>
      </c>
      <c r="H150" s="183" t="s">
        <v>15831</v>
      </c>
      <c r="I150" s="184" t="str">
        <f ca="1">IF(ISERROR($V150),"",OFFSET('Smelter Look-up'!$H$4,$V150-4,0))</f>
        <v>Takehara</v>
      </c>
      <c r="J150" s="184" t="str">
        <f ca="1">IF(ISERROR($V150),"",OFFSET('Smelter Look-up'!$I$4,$V150-4,0))</f>
        <v>Hiroshima</v>
      </c>
      <c r="K150" s="224" t="s">
        <v>15831</v>
      </c>
      <c r="L150" s="224" t="s">
        <v>15831</v>
      </c>
      <c r="M150" s="224" t="s">
        <v>15831</v>
      </c>
      <c r="N150" s="224" t="s">
        <v>15831</v>
      </c>
      <c r="O150" s="224" t="s">
        <v>477</v>
      </c>
      <c r="P150" s="185" t="s">
        <v>15831</v>
      </c>
      <c r="Q150" s="225" t="s">
        <v>15831</v>
      </c>
      <c r="R150" s="182" t="str">
        <f ca="1">IF(ISERROR($V150),"",OFFSET('Smelter Look-up'!$C$4,$V150-4,0)&amp;"")</f>
        <v>Mitsui Mining and Smelting Co., Ltd.</v>
      </c>
      <c r="S150" s="181" t="str">
        <f t="shared" ca="1" si="20"/>
        <v>JP</v>
      </c>
      <c r="T150" s="181" t="str">
        <f ca="1">IF(B150="","",IF(ISERROR(MATCH($J150,SorP!$B$1:$B$6226,0)),"",INDIRECT("'SorP'!$A$"&amp;MATCH($S150&amp;$J150,SorP!C:C,0))))</f>
        <v>JP-34</v>
      </c>
      <c r="U150" s="201"/>
      <c r="V150" s="226">
        <f ca="1">IF(C150="",NA(),IF(OR(C150="Smelter not listed",C150="Smelter not yet identified"),MATCH($B150&amp;$D150,'Smelter Look-up'!$J:$J,0),MATCH($B150&amp;$C150,'Smelter Look-up'!$J:$J,0)))</f>
        <v>191</v>
      </c>
      <c r="X150" s="227">
        <f t="shared" ca="1" si="21"/>
        <v>0</v>
      </c>
      <c r="AB150" s="228" t="str">
        <f t="shared" ca="1" si="22"/>
        <v>GoldMitsui Mining and Smelting Co., Ltd.</v>
      </c>
    </row>
    <row r="151" spans="1:28" s="227" customFormat="1" ht="25.5">
      <c r="A151" s="181" t="s">
        <v>699</v>
      </c>
      <c r="B151" s="182" t="str">
        <f ca="1">IF(LEN(A151)=0,"",INDEX('Smelter Look-up'!$A:$A,MATCH($A151,'Smelter Look-up'!$E:$E,0)))</f>
        <v>Gold</v>
      </c>
      <c r="C151" s="186" t="str">
        <f ca="1">IF(LEN(A151)=0,"",INDEX('Smelter Look-up'!$C:$C,MATCH($A151,'Smelter Look-up'!$E:$E,0)))</f>
        <v>MKS PAMP SA</v>
      </c>
      <c r="D151" s="230"/>
      <c r="E151" s="182" t="str">
        <f ca="1">IF(ISERROR($V151),"",OFFSET('Smelter Look-up'!$D$4,$V151-4,0)&amp;"")</f>
        <v>SWITZERLAND</v>
      </c>
      <c r="F151" s="182" t="str">
        <f ca="1">IF(ISERROR($V151),"",OFFSET('Smelter Look-up'!$E$4,$V151-4,0))</f>
        <v>CID001352</v>
      </c>
      <c r="G151" s="182" t="str">
        <f ca="1">IF(C151=$X$4,IF(ISERROR($V151),"Enter smelter details","RMI"),IF(ISERROR($V151),"",OFFSET('Smelter Look-up'!$F$4,$V151-4,0)))</f>
        <v>RMI</v>
      </c>
      <c r="H151" s="183" t="s">
        <v>15831</v>
      </c>
      <c r="I151" s="184" t="str">
        <f ca="1">IF(ISERROR($V151),"",OFFSET('Smelter Look-up'!$H$4,$V151-4,0))</f>
        <v>Geneva</v>
      </c>
      <c r="J151" s="184" t="str">
        <f ca="1">IF(ISERROR($V151),"",OFFSET('Smelter Look-up'!$I$4,$V151-4,0))</f>
        <v>Genève</v>
      </c>
      <c r="K151" s="224" t="s">
        <v>15831</v>
      </c>
      <c r="L151" s="224" t="s">
        <v>15831</v>
      </c>
      <c r="M151" s="224" t="s">
        <v>15831</v>
      </c>
      <c r="N151" s="224" t="s">
        <v>15831</v>
      </c>
      <c r="O151" s="224" t="s">
        <v>15833</v>
      </c>
      <c r="P151" s="185" t="s">
        <v>476</v>
      </c>
      <c r="Q151" s="225" t="s">
        <v>15831</v>
      </c>
      <c r="R151" s="182" t="str">
        <f ca="1">IF(ISERROR($V151),"",OFFSET('Smelter Look-up'!$C$4,$V151-4,0)&amp;"")</f>
        <v>MKS PAMP SA</v>
      </c>
      <c r="S151" s="181" t="str">
        <f t="shared" ca="1" si="20"/>
        <v>CH</v>
      </c>
      <c r="T151" s="181" t="str">
        <f ca="1">IF(B151="","",IF(ISERROR(MATCH($J151,SorP!$B$1:$B$6226,0)),"",INDIRECT("'SorP'!$A$"&amp;MATCH($S151&amp;$J151,SorP!C:C,0))))</f>
        <v>CH-GE</v>
      </c>
      <c r="U151" s="201"/>
      <c r="V151" s="226">
        <f ca="1">IF(C151="",NA(),IF(OR(C151="Smelter not listed",C151="Smelter not yet identified"),MATCH($B151&amp;$D151,'Smelter Look-up'!$J:$J,0),MATCH($B151&amp;$C151,'Smelter Look-up'!$J:$J,0)))</f>
        <v>192</v>
      </c>
      <c r="X151" s="227">
        <f t="shared" ca="1" si="21"/>
        <v>0</v>
      </c>
      <c r="AB151" s="228" t="str">
        <f t="shared" ca="1" si="22"/>
        <v>GoldMKS PAMP SA</v>
      </c>
    </row>
    <row r="152" spans="1:28" s="227" customFormat="1" ht="20.25">
      <c r="A152" s="181" t="s">
        <v>1356</v>
      </c>
      <c r="B152" s="182" t="str">
        <f ca="1">IF(LEN(A152)=0,"",INDEX('Smelter Look-up'!$A:$A,MATCH($A152,'Smelter Look-up'!$E:$E,0)))</f>
        <v>Gold</v>
      </c>
      <c r="C152" s="186" t="str">
        <f ca="1">IF(LEN(A152)=0,"",INDEX('Smelter Look-up'!$C:$C,MATCH($A152,'Smelter Look-up'!$E:$E,0)))</f>
        <v>MMTC-PAMP India Pvt., Ltd.</v>
      </c>
      <c r="D152" s="230"/>
      <c r="E152" s="182" t="str">
        <f ca="1">IF(ISERROR($V152),"",OFFSET('Smelter Look-up'!$D$4,$V152-4,0)&amp;"")</f>
        <v>INDIA</v>
      </c>
      <c r="F152" s="182" t="str">
        <f ca="1">IF(ISERROR($V152),"",OFFSET('Smelter Look-up'!$E$4,$V152-4,0))</f>
        <v>CID002509</v>
      </c>
      <c r="G152" s="182" t="str">
        <f ca="1">IF(C152=$X$4,IF(ISERROR($V152),"Enter smelter details","RMI"),IF(ISERROR($V152),"",OFFSET('Smelter Look-up'!$F$4,$V152-4,0)))</f>
        <v>RMI</v>
      </c>
      <c r="H152" s="183" t="s">
        <v>15831</v>
      </c>
      <c r="I152" s="184" t="str">
        <f ca="1">IF(ISERROR($V152),"",OFFSET('Smelter Look-up'!$H$4,$V152-4,0))</f>
        <v>Mewat</v>
      </c>
      <c r="J152" s="184" t="str">
        <f ca="1">IF(ISERROR($V152),"",OFFSET('Smelter Look-up'!$I$4,$V152-4,0))</f>
        <v>Haryāna</v>
      </c>
      <c r="K152" s="224" t="s">
        <v>15831</v>
      </c>
      <c r="L152" s="224" t="s">
        <v>15831</v>
      </c>
      <c r="M152" s="224" t="s">
        <v>15831</v>
      </c>
      <c r="N152" s="224" t="s">
        <v>15831</v>
      </c>
      <c r="O152" s="224" t="s">
        <v>477</v>
      </c>
      <c r="P152" s="185" t="s">
        <v>15831</v>
      </c>
      <c r="Q152" s="225" t="s">
        <v>15831</v>
      </c>
      <c r="R152" s="182" t="str">
        <f ca="1">IF(ISERROR($V152),"",OFFSET('Smelter Look-up'!$C$4,$V152-4,0)&amp;"")</f>
        <v>MMTC-PAMP India Pvt., Ltd.</v>
      </c>
      <c r="S152" s="181" t="str">
        <f t="shared" ca="1" si="20"/>
        <v>IN</v>
      </c>
      <c r="T152" s="181" t="str">
        <f ca="1">IF(B152="","",IF(ISERROR(MATCH($J152,SorP!$B$1:$B$6226,0)),"",INDIRECT("'SorP'!$A$"&amp;MATCH($S152&amp;$J152,SorP!C:C,0))))</f>
        <v>IN-HR</v>
      </c>
      <c r="U152" s="201"/>
      <c r="V152" s="226">
        <f ca="1">IF(C152="",NA(),IF(OR(C152="Smelter not listed",C152="Smelter not yet identified"),MATCH($B152&amp;$D152,'Smelter Look-up'!$J:$J,0),MATCH($B152&amp;$C152,'Smelter Look-up'!$J:$J,0)))</f>
        <v>193</v>
      </c>
      <c r="X152" s="227">
        <f t="shared" ca="1" si="21"/>
        <v>0</v>
      </c>
      <c r="AB152" s="228" t="str">
        <f t="shared" ca="1" si="22"/>
        <v>GoldMMTC-PAMP India Pvt., Ltd.</v>
      </c>
    </row>
    <row r="153" spans="1:28" s="227" customFormat="1" ht="20.25">
      <c r="A153" s="181" t="s">
        <v>694</v>
      </c>
      <c r="B153" s="182" t="str">
        <f ca="1">IF(LEN(A153)=0,"",INDEX('Smelter Look-up'!$A:$A,MATCH($A153,'Smelter Look-up'!$E:$E,0)))</f>
        <v>Gold</v>
      </c>
      <c r="C153" s="186" t="str">
        <f ca="1">IF(LEN(A153)=0,"",INDEX('Smelter Look-up'!$C:$C,MATCH($A153,'Smelter Look-up'!$E:$E,0)))</f>
        <v>Nadir Metal Rafineri San. Ve Tic. A.S.</v>
      </c>
      <c r="D153" s="230"/>
      <c r="E153" s="182" t="str">
        <f ca="1">IF(ISERROR($V153),"",OFFSET('Smelter Look-up'!$D$4,$V153-4,0)&amp;"")</f>
        <v>TURKEY</v>
      </c>
      <c r="F153" s="182" t="str">
        <f ca="1">IF(ISERROR($V153),"",OFFSET('Smelter Look-up'!$E$4,$V153-4,0))</f>
        <v>CID001220</v>
      </c>
      <c r="G153" s="182" t="str">
        <f ca="1">IF(C153=$X$4,IF(ISERROR($V153),"Enter smelter details","RMI"),IF(ISERROR($V153),"",OFFSET('Smelter Look-up'!$F$4,$V153-4,0)))</f>
        <v>RMI</v>
      </c>
      <c r="H153" s="183" t="s">
        <v>15831</v>
      </c>
      <c r="I153" s="184" t="str">
        <f ca="1">IF(ISERROR($V153),"",OFFSET('Smelter Look-up'!$H$4,$V153-4,0))</f>
        <v>Bahçelievler</v>
      </c>
      <c r="J153" s="184" t="str">
        <f ca="1">IF(ISERROR($V153),"",OFFSET('Smelter Look-up'!$I$4,$V153-4,0))</f>
        <v>İstanbul</v>
      </c>
      <c r="K153" s="224" t="s">
        <v>15831</v>
      </c>
      <c r="L153" s="224" t="s">
        <v>15831</v>
      </c>
      <c r="M153" s="224" t="s">
        <v>15831</v>
      </c>
      <c r="N153" s="224" t="s">
        <v>15831</v>
      </c>
      <c r="O153" s="224" t="s">
        <v>477</v>
      </c>
      <c r="P153" s="185" t="s">
        <v>15831</v>
      </c>
      <c r="Q153" s="225" t="s">
        <v>15831</v>
      </c>
      <c r="R153" s="182" t="str">
        <f ca="1">IF(ISERROR($V153),"",OFFSET('Smelter Look-up'!$C$4,$V153-4,0)&amp;"")</f>
        <v>Nadir Metal Rafineri San. Ve Tic. A.S.</v>
      </c>
      <c r="S153" s="181" t="str">
        <f t="shared" ca="1" si="20"/>
        <v>TR</v>
      </c>
      <c r="T153" s="181" t="str">
        <f ca="1">IF(B153="","",IF(ISERROR(MATCH($J153,SorP!$B$1:$B$6226,0)),"",INDIRECT("'SorP'!$A$"&amp;MATCH($S153&amp;$J153,SorP!C:C,0))))</f>
        <v>TR-34</v>
      </c>
      <c r="U153" s="201"/>
      <c r="V153" s="226">
        <f ca="1">IF(C153="",NA(),IF(OR(C153="Smelter not listed",C153="Smelter not yet identified"),MATCH($B153&amp;$D153,'Smelter Look-up'!$J:$J,0),MATCH($B153&amp;$C153,'Smelter Look-up'!$J:$J,0)))</f>
        <v>197</v>
      </c>
      <c r="X153" s="227">
        <f t="shared" ca="1" si="21"/>
        <v>0</v>
      </c>
      <c r="AB153" s="228" t="str">
        <f t="shared" ca="1" si="22"/>
        <v>GoldNadir Metal Rafineri San. Ve Tic. A.S.</v>
      </c>
    </row>
    <row r="154" spans="1:28" s="227" customFormat="1" ht="20.25">
      <c r="A154" s="181" t="s">
        <v>695</v>
      </c>
      <c r="B154" s="182" t="str">
        <f ca="1">IF(LEN(A154)=0,"",INDEX('Smelter Look-up'!$A:$A,MATCH($A154,'Smelter Look-up'!$E:$E,0)))</f>
        <v>Gold</v>
      </c>
      <c r="C154" s="186" t="str">
        <f ca="1">IF(LEN(A154)=0,"",INDEX('Smelter Look-up'!$C:$C,MATCH($A154,'Smelter Look-up'!$E:$E,0)))</f>
        <v>Navoi Mining and Metallurgical Combinat</v>
      </c>
      <c r="D154" s="230"/>
      <c r="E154" s="182" t="str">
        <f ca="1">IF(ISERROR($V154),"",OFFSET('Smelter Look-up'!$D$4,$V154-4,0)&amp;"")</f>
        <v>UZBEKISTAN</v>
      </c>
      <c r="F154" s="182" t="str">
        <f ca="1">IF(ISERROR($V154),"",OFFSET('Smelter Look-up'!$E$4,$V154-4,0))</f>
        <v>CID001236</v>
      </c>
      <c r="G154" s="182" t="str">
        <f ca="1">IF(C154=$X$4,IF(ISERROR($V154),"Enter smelter details","RMI"),IF(ISERROR($V154),"",OFFSET('Smelter Look-up'!$F$4,$V154-4,0)))</f>
        <v>RMI</v>
      </c>
      <c r="H154" s="183" t="s">
        <v>15831</v>
      </c>
      <c r="I154" s="184" t="str">
        <f ca="1">IF(ISERROR($V154),"",OFFSET('Smelter Look-up'!$H$4,$V154-4,0))</f>
        <v>Navoi</v>
      </c>
      <c r="J154" s="184" t="str">
        <f ca="1">IF(ISERROR($V154),"",OFFSET('Smelter Look-up'!$I$4,$V154-4,0))</f>
        <v>Navoiy</v>
      </c>
      <c r="K154" s="224" t="s">
        <v>15831</v>
      </c>
      <c r="L154" s="224" t="s">
        <v>15831</v>
      </c>
      <c r="M154" s="224" t="s">
        <v>15831</v>
      </c>
      <c r="N154" s="224" t="s">
        <v>15831</v>
      </c>
      <c r="O154" s="224" t="s">
        <v>477</v>
      </c>
      <c r="P154" s="185" t="s">
        <v>15831</v>
      </c>
      <c r="Q154" s="225" t="s">
        <v>15831</v>
      </c>
      <c r="R154" s="182" t="str">
        <f ca="1">IF(ISERROR($V154),"",OFFSET('Smelter Look-up'!$C$4,$V154-4,0)&amp;"")</f>
        <v>Navoi Mining and Metallurgical Combinat</v>
      </c>
      <c r="S154" s="181" t="str">
        <f t="shared" ca="1" si="20"/>
        <v>UZ</v>
      </c>
      <c r="T154" s="181" t="str">
        <f ca="1">IF(B154="","",IF(ISERROR(MATCH($J154,SorP!$B$1:$B$6226,0)),"",INDIRECT("'SorP'!$A$"&amp;MATCH($S154&amp;$J154,SorP!C:C,0))))</f>
        <v>UZ-NW</v>
      </c>
      <c r="U154" s="201"/>
      <c r="V154" s="226">
        <f ca="1">IF(C154="",NA(),IF(OR(C154="Smelter not listed",C154="Smelter not yet identified"),MATCH($B154&amp;$D154,'Smelter Look-up'!$J:$J,0),MATCH($B154&amp;$C154,'Smelter Look-up'!$J:$J,0)))</f>
        <v>199</v>
      </c>
      <c r="X154" s="227">
        <f t="shared" ca="1" si="21"/>
        <v>0</v>
      </c>
      <c r="AB154" s="228" t="str">
        <f t="shared" ca="1" si="22"/>
        <v>GoldNavoi Mining and Metallurgical Combinat</v>
      </c>
    </row>
    <row r="155" spans="1:28" s="227" customFormat="1" ht="25.5">
      <c r="A155" s="181" t="s">
        <v>12868</v>
      </c>
      <c r="B155" s="182" t="str">
        <f ca="1">IF(LEN(A155)=0,"",INDEX('Smelter Look-up'!$A:$A,MATCH($A155,'Smelter Look-up'!$E:$E,0)))</f>
        <v>Gold</v>
      </c>
      <c r="C155" s="186" t="str">
        <f ca="1">IF(LEN(A155)=0,"",INDEX('Smelter Look-up'!$C:$C,MATCH($A155,'Smelter Look-up'!$E:$E,0)))</f>
        <v>NH Recytech Company</v>
      </c>
      <c r="D155" s="230"/>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t="s">
        <v>15831</v>
      </c>
      <c r="I155" s="184" t="str">
        <f ca="1">IF(ISERROR($V155),"",OFFSET('Smelter Look-up'!$H$4,$V155-4,0))</f>
        <v>Pyeongtaek-si</v>
      </c>
      <c r="J155" s="184" t="str">
        <f ca="1">IF(ISERROR($V155),"",OFFSET('Smelter Look-up'!$I$4,$V155-4,0))</f>
        <v>Gyeonggi-do</v>
      </c>
      <c r="K155" s="224" t="s">
        <v>15831</v>
      </c>
      <c r="L155" s="224" t="s">
        <v>15831</v>
      </c>
      <c r="M155" s="224" t="s">
        <v>15831</v>
      </c>
      <c r="N155" s="224" t="s">
        <v>15831</v>
      </c>
      <c r="O155" s="224" t="s">
        <v>15834</v>
      </c>
      <c r="P155" s="185" t="s">
        <v>476</v>
      </c>
      <c r="Q155" s="225" t="s">
        <v>15831</v>
      </c>
      <c r="R155" s="182" t="str">
        <f ca="1">IF(ISERROR($V155),"",OFFSET('Smelter Look-up'!$C$4,$V155-4,0)&amp;"")</f>
        <v>NH Recytech Company</v>
      </c>
      <c r="S155" s="181" t="str">
        <f t="shared" ca="1" si="20"/>
        <v>KR</v>
      </c>
      <c r="T155" s="181" t="str">
        <f ca="1">IF(B155="","",IF(ISERROR(MATCH($J155,SorP!$B$1:$B$6226,0)),"",INDIRECT("'SorP'!$A$"&amp;MATCH($S155&amp;$J155,SorP!C:C,0))))</f>
        <v>KR-41</v>
      </c>
      <c r="U155" s="201"/>
      <c r="V155" s="226">
        <f ca="1">IF(C155="",NA(),IF(OR(C155="Smelter not listed",C155="Smelter not yet identified"),MATCH($B155&amp;$D155,'Smelter Look-up'!$J:$J,0),MATCH($B155&amp;$C155,'Smelter Look-up'!$J:$J,0)))</f>
        <v>200</v>
      </c>
      <c r="X155" s="227">
        <f t="shared" ca="1" si="21"/>
        <v>0</v>
      </c>
      <c r="AB155" s="228" t="str">
        <f t="shared" ca="1" si="22"/>
        <v>GoldNH Recytech Company</v>
      </c>
    </row>
    <row r="156" spans="1:28" s="227" customFormat="1" ht="20.25">
      <c r="A156" s="181" t="s">
        <v>696</v>
      </c>
      <c r="B156" s="182" t="str">
        <f ca="1">IF(LEN(A156)=0,"",INDEX('Smelter Look-up'!$A:$A,MATCH($A156,'Smelter Look-up'!$E:$E,0)))</f>
        <v>Gold</v>
      </c>
      <c r="C156" s="186" t="str">
        <f ca="1">IF(LEN(A156)=0,"",INDEX('Smelter Look-up'!$C:$C,MATCH($A156,'Smelter Look-up'!$E:$E,0)))</f>
        <v>Nihon Material Co., Ltd.</v>
      </c>
      <c r="D156" s="230"/>
      <c r="E156" s="182" t="str">
        <f ca="1">IF(ISERROR($V156),"",OFFSET('Smelter Look-up'!$D$4,$V156-4,0)&amp;"")</f>
        <v>JAPAN</v>
      </c>
      <c r="F156" s="182" t="str">
        <f ca="1">IF(ISERROR($V156),"",OFFSET('Smelter Look-up'!$E$4,$V156-4,0))</f>
        <v>CID001259</v>
      </c>
      <c r="G156" s="182" t="str">
        <f ca="1">IF(C156=$X$4,IF(ISERROR($V156),"Enter smelter details","RMI"),IF(ISERROR($V156),"",OFFSET('Smelter Look-up'!$F$4,$V156-4,0)))</f>
        <v>RMI</v>
      </c>
      <c r="H156" s="183" t="s">
        <v>15831</v>
      </c>
      <c r="I156" s="184" t="str">
        <f ca="1">IF(ISERROR($V156),"",OFFSET('Smelter Look-up'!$H$4,$V156-4,0))</f>
        <v>Noda</v>
      </c>
      <c r="J156" s="184" t="str">
        <f ca="1">IF(ISERROR($V156),"",OFFSET('Smelter Look-up'!$I$4,$V156-4,0))</f>
        <v>Chiba</v>
      </c>
      <c r="K156" s="224" t="s">
        <v>15831</v>
      </c>
      <c r="L156" s="224" t="s">
        <v>15831</v>
      </c>
      <c r="M156" s="224" t="s">
        <v>15831</v>
      </c>
      <c r="N156" s="224" t="s">
        <v>15831</v>
      </c>
      <c r="O156" s="224" t="s">
        <v>477</v>
      </c>
      <c r="P156" s="185" t="s">
        <v>15831</v>
      </c>
      <c r="Q156" s="225" t="s">
        <v>15831</v>
      </c>
      <c r="R156" s="182" t="str">
        <f ca="1">IF(ISERROR($V156),"",OFFSET('Smelter Look-up'!$C$4,$V156-4,0)&amp;"")</f>
        <v>Nihon Material Co., Ltd.</v>
      </c>
      <c r="S156" s="181" t="str">
        <f t="shared" ca="1" si="20"/>
        <v>JP</v>
      </c>
      <c r="T156" s="181" t="str">
        <f ca="1">IF(B156="","",IF(ISERROR(MATCH($J156,SorP!$B$1:$B$6226,0)),"",INDIRECT("'SorP'!$A$"&amp;MATCH($S156&amp;$J156,SorP!C:C,0))))</f>
        <v>JP-12</v>
      </c>
      <c r="U156" s="201"/>
      <c r="V156" s="226">
        <f ca="1">IF(C156="",NA(),IF(OR(C156="Smelter not listed",C156="Smelter not yet identified"),MATCH($B156&amp;$D156,'Smelter Look-up'!$J:$J,0),MATCH($B156&amp;$C156,'Smelter Look-up'!$J:$J,0)))</f>
        <v>201</v>
      </c>
      <c r="X156" s="227">
        <f t="shared" ca="1" si="21"/>
        <v>0</v>
      </c>
      <c r="AB156" s="228" t="str">
        <f t="shared" ca="1" si="22"/>
        <v>GoldNihon Material Co., Ltd.</v>
      </c>
    </row>
    <row r="157" spans="1:28" s="227" customFormat="1" ht="25.5">
      <c r="A157" s="181" t="s">
        <v>2158</v>
      </c>
      <c r="B157" s="182" t="str">
        <f ca="1">IF(LEN(A157)=0,"",INDEX('Smelter Look-up'!$A:$A,MATCH($A157,'Smelter Look-up'!$E:$E,0)))</f>
        <v>Gold</v>
      </c>
      <c r="C157" s="186" t="str">
        <f ca="1">IF(LEN(A157)=0,"",INDEX('Smelter Look-up'!$C:$C,MATCH($A157,'Smelter Look-up'!$E:$E,0)))</f>
        <v>Ogussa Osterreichische Gold- und Silber-Scheideanstalt GmbH</v>
      </c>
      <c r="D157" s="230"/>
      <c r="E157" s="182" t="str">
        <f ca="1">IF(ISERROR($V157),"",OFFSET('Smelter Look-up'!$D$4,$V157-4,0)&amp;"")</f>
        <v>AUSTRIA</v>
      </c>
      <c r="F157" s="182" t="str">
        <f ca="1">IF(ISERROR($V157),"",OFFSET('Smelter Look-up'!$E$4,$V157-4,0))</f>
        <v>CID002779</v>
      </c>
      <c r="G157" s="182" t="str">
        <f ca="1">IF(C157=$X$4,IF(ISERROR($V157),"Enter smelter details","RMI"),IF(ISERROR($V157),"",OFFSET('Smelter Look-up'!$F$4,$V157-4,0)))</f>
        <v>RMI</v>
      </c>
      <c r="H157" s="183" t="s">
        <v>15831</v>
      </c>
      <c r="I157" s="184" t="str">
        <f ca="1">IF(ISERROR($V157),"",OFFSET('Smelter Look-up'!$H$4,$V157-4,0))</f>
        <v>Vienna</v>
      </c>
      <c r="J157" s="184" t="str">
        <f ca="1">IF(ISERROR($V157),"",OFFSET('Smelter Look-up'!$I$4,$V157-4,0))</f>
        <v>Wien</v>
      </c>
      <c r="K157" s="224" t="s">
        <v>15831</v>
      </c>
      <c r="L157" s="224" t="s">
        <v>15831</v>
      </c>
      <c r="M157" s="224" t="s">
        <v>15831</v>
      </c>
      <c r="N157" s="224" t="s">
        <v>15831</v>
      </c>
      <c r="O157" s="224" t="s">
        <v>477</v>
      </c>
      <c r="P157" s="185" t="s">
        <v>15831</v>
      </c>
      <c r="Q157" s="225" t="s">
        <v>15831</v>
      </c>
      <c r="R157" s="182" t="str">
        <f ca="1">IF(ISERROR($V157),"",OFFSET('Smelter Look-up'!$C$4,$V157-4,0)&amp;"")</f>
        <v>Ogussa Osterreichische Gold- und Silber-Scheideanstalt GmbH</v>
      </c>
      <c r="S157" s="181" t="str">
        <f t="shared" ca="1" si="20"/>
        <v>AT</v>
      </c>
      <c r="T157" s="181" t="str">
        <f ca="1">IF(B157="","",IF(ISERROR(MATCH($J157,SorP!$B$1:$B$6226,0)),"",INDIRECT("'SorP'!$A$"&amp;MATCH($S157&amp;$J157,SorP!C:C,0))))</f>
        <v>AT-9</v>
      </c>
      <c r="U157" s="201"/>
      <c r="V157" s="226">
        <f ca="1">IF(C157="",NA(),IF(OR(C157="Smelter not listed",C157="Smelter not yet identified"),MATCH($B157&amp;$D157,'Smelter Look-up'!$J:$J,0),MATCH($B157&amp;$C157,'Smelter Look-up'!$J:$J,0)))</f>
        <v>205</v>
      </c>
      <c r="X157" s="227">
        <f t="shared" ca="1" si="21"/>
        <v>0</v>
      </c>
      <c r="AB157" s="228" t="str">
        <f t="shared" ca="1" si="22"/>
        <v>GoldOgussa Osterreichische Gold- und Silber-Scheideanstalt GmbH</v>
      </c>
    </row>
    <row r="158" spans="1:28" s="227" customFormat="1" ht="20.25">
      <c r="A158" s="181" t="s">
        <v>697</v>
      </c>
      <c r="B158" s="182" t="str">
        <f ca="1">IF(LEN(A158)=0,"",INDEX('Smelter Look-up'!$A:$A,MATCH($A158,'Smelter Look-up'!$E:$E,0)))</f>
        <v>Gold</v>
      </c>
      <c r="C158" s="186" t="str">
        <f ca="1">IF(LEN(A158)=0,"",INDEX('Smelter Look-up'!$C:$C,MATCH($A158,'Smelter Look-up'!$E:$E,0)))</f>
        <v>Ohura Precious Metal Industry Co., Ltd.</v>
      </c>
      <c r="D158" s="230"/>
      <c r="E158" s="182" t="str">
        <f ca="1">IF(ISERROR($V158),"",OFFSET('Smelter Look-up'!$D$4,$V158-4,0)&amp;"")</f>
        <v>JAPAN</v>
      </c>
      <c r="F158" s="182" t="str">
        <f ca="1">IF(ISERROR($V158),"",OFFSET('Smelter Look-up'!$E$4,$V158-4,0))</f>
        <v>CID001325</v>
      </c>
      <c r="G158" s="182" t="str">
        <f ca="1">IF(C158=$X$4,IF(ISERROR($V158),"Enter smelter details","RMI"),IF(ISERROR($V158),"",OFFSET('Smelter Look-up'!$F$4,$V158-4,0)))</f>
        <v>RMI</v>
      </c>
      <c r="H158" s="183" t="s">
        <v>15831</v>
      </c>
      <c r="I158" s="184" t="str">
        <f ca="1">IF(ISERROR($V158),"",OFFSET('Smelter Look-up'!$H$4,$V158-4,0))</f>
        <v>Nara-shi</v>
      </c>
      <c r="J158" s="184" t="str">
        <f ca="1">IF(ISERROR($V158),"",OFFSET('Smelter Look-up'!$I$4,$V158-4,0))</f>
        <v>Nara</v>
      </c>
      <c r="K158" s="224" t="s">
        <v>15831</v>
      </c>
      <c r="L158" s="224" t="s">
        <v>15831</v>
      </c>
      <c r="M158" s="224" t="s">
        <v>15831</v>
      </c>
      <c r="N158" s="224" t="s">
        <v>15831</v>
      </c>
      <c r="O158" s="224" t="s">
        <v>477</v>
      </c>
      <c r="P158" s="185" t="s">
        <v>15831</v>
      </c>
      <c r="Q158" s="225" t="s">
        <v>15831</v>
      </c>
      <c r="R158" s="182" t="str">
        <f ca="1">IF(ISERROR($V158),"",OFFSET('Smelter Look-up'!$C$4,$V158-4,0)&amp;"")</f>
        <v>Ohura Precious Metal Industry Co., Ltd.</v>
      </c>
      <c r="S158" s="181" t="str">
        <f t="shared" ca="1" si="20"/>
        <v>JP</v>
      </c>
      <c r="T158" s="181" t="str">
        <f ca="1">IF(B158="","",IF(ISERROR(MATCH($J158,SorP!$B$1:$B$6226,0)),"",INDIRECT("'SorP'!$A$"&amp;MATCH($S158&amp;$J158,SorP!C:C,0))))</f>
        <v>JP-29</v>
      </c>
      <c r="U158" s="201"/>
      <c r="V158" s="226">
        <f ca="1">IF(C158="",NA(),IF(OR(C158="Smelter not listed",C158="Smelter not yet identified"),MATCH($B158&amp;$D158,'Smelter Look-up'!$J:$J,0),MATCH($B158&amp;$C158,'Smelter Look-up'!$J:$J,0)))</f>
        <v>207</v>
      </c>
      <c r="X158" s="227">
        <f t="shared" ca="1" si="21"/>
        <v>0</v>
      </c>
      <c r="AB158" s="228" t="str">
        <f t="shared" ca="1" si="22"/>
        <v>GoldOhura Precious Metal Industry Co., Ltd.</v>
      </c>
    </row>
    <row r="159" spans="1:28" s="227" customFormat="1" ht="25.5">
      <c r="A159" s="181" t="s">
        <v>2466</v>
      </c>
      <c r="B159" s="182" t="str">
        <f ca="1">IF(LEN(A159)=0,"",INDEX('Smelter Look-up'!$A:$A,MATCH($A159,'Smelter Look-up'!$E:$E,0)))</f>
        <v>Gold</v>
      </c>
      <c r="C159" s="186" t="str">
        <f ca="1">IF(LEN(A159)=0,"",INDEX('Smelter Look-up'!$C:$C,MATCH($A159,'Smelter Look-up'!$E:$E,0)))</f>
        <v>Planta Recuperadora de Metales SpA</v>
      </c>
      <c r="D159" s="230"/>
      <c r="E159" s="182" t="str">
        <f ca="1">IF(ISERROR($V159),"",OFFSET('Smelter Look-up'!$D$4,$V159-4,0)&amp;"")</f>
        <v>CHILE</v>
      </c>
      <c r="F159" s="182" t="str">
        <f ca="1">IF(ISERROR($V159),"",OFFSET('Smelter Look-up'!$E$4,$V159-4,0))</f>
        <v>CID002919</v>
      </c>
      <c r="G159" s="182" t="str">
        <f ca="1">IF(C159=$X$4,IF(ISERROR($V159),"Enter smelter details","RMI"),IF(ISERROR($V159),"",OFFSET('Smelter Look-up'!$F$4,$V159-4,0)))</f>
        <v>RMI</v>
      </c>
      <c r="H159" s="183" t="s">
        <v>15831</v>
      </c>
      <c r="I159" s="184" t="str">
        <f ca="1">IF(ISERROR($V159),"",OFFSET('Smelter Look-up'!$H$4,$V159-4,0))</f>
        <v>Mejillones</v>
      </c>
      <c r="J159" s="184" t="str">
        <f ca="1">IF(ISERROR($V159),"",OFFSET('Smelter Look-up'!$I$4,$V159-4,0))</f>
        <v>Antofagasta</v>
      </c>
      <c r="K159" s="224" t="s">
        <v>15831</v>
      </c>
      <c r="L159" s="224" t="s">
        <v>15831</v>
      </c>
      <c r="M159" s="224" t="s">
        <v>15831</v>
      </c>
      <c r="N159" s="224" t="s">
        <v>15831</v>
      </c>
      <c r="O159" s="224" t="s">
        <v>15834</v>
      </c>
      <c r="P159" s="185" t="s">
        <v>476</v>
      </c>
      <c r="Q159" s="225" t="s">
        <v>15831</v>
      </c>
      <c r="R159" s="182" t="str">
        <f ca="1">IF(ISERROR($V159),"",OFFSET('Smelter Look-up'!$C$4,$V159-4,0)&amp;"")</f>
        <v>Planta Recuperadora de Metales SpA</v>
      </c>
      <c r="S159" s="181" t="str">
        <f t="shared" ca="1" si="20"/>
        <v>CL</v>
      </c>
      <c r="T159" s="181" t="str">
        <f ca="1">IF(B159="","",IF(ISERROR(MATCH($J159,SorP!$B$1:$B$6226,0)),"",INDIRECT("'SorP'!$A$"&amp;MATCH($S159&amp;$J159,SorP!C:C,0))))</f>
        <v>CL-AN</v>
      </c>
      <c r="U159" s="201"/>
      <c r="V159" s="226">
        <f ca="1">IF(C159="",NA(),IF(OR(C159="Smelter not listed",C159="Smelter not yet identified"),MATCH($B159&amp;$D159,'Smelter Look-up'!$J:$J,0),MATCH($B159&amp;$C159,'Smelter Look-up'!$J:$J,0)))</f>
        <v>217</v>
      </c>
      <c r="X159" s="227">
        <f t="shared" ca="1" si="21"/>
        <v>0</v>
      </c>
      <c r="AB159" s="228" t="str">
        <f t="shared" ca="1" si="22"/>
        <v>GoldPlanta Recuperadora de Metales SpA</v>
      </c>
    </row>
    <row r="160" spans="1:28" s="227" customFormat="1" ht="20.25">
      <c r="A160" s="181" t="s">
        <v>702</v>
      </c>
      <c r="B160" s="182" t="str">
        <f ca="1">IF(LEN(A160)=0,"",INDEX('Smelter Look-up'!$A:$A,MATCH($A160,'Smelter Look-up'!$E:$E,0)))</f>
        <v>Gold</v>
      </c>
      <c r="C160" s="186" t="str">
        <f ca="1">IF(LEN(A160)=0,"",INDEX('Smelter Look-up'!$C:$C,MATCH($A160,'Smelter Look-up'!$E:$E,0)))</f>
        <v>PT Aneka Tambang (Persero) Tbk</v>
      </c>
      <c r="D160" s="230"/>
      <c r="E160" s="182" t="str">
        <f ca="1">IF(ISERROR($V160),"",OFFSET('Smelter Look-up'!$D$4,$V160-4,0)&amp;"")</f>
        <v>INDONESIA</v>
      </c>
      <c r="F160" s="182" t="str">
        <f ca="1">IF(ISERROR($V160),"",OFFSET('Smelter Look-up'!$E$4,$V160-4,0))</f>
        <v>CID001397</v>
      </c>
      <c r="G160" s="182" t="str">
        <f ca="1">IF(C160=$X$4,IF(ISERROR($V160),"Enter smelter details","RMI"),IF(ISERROR($V160),"",OFFSET('Smelter Look-up'!$F$4,$V160-4,0)))</f>
        <v>RMI</v>
      </c>
      <c r="H160" s="183" t="s">
        <v>15831</v>
      </c>
      <c r="I160" s="184" t="str">
        <f ca="1">IF(ISERROR($V160),"",OFFSET('Smelter Look-up'!$H$4,$V160-4,0))</f>
        <v>Jakarta</v>
      </c>
      <c r="J160" s="184" t="str">
        <f ca="1">IF(ISERROR($V160),"",OFFSET('Smelter Look-up'!$I$4,$V160-4,0))</f>
        <v>Jakarta Raya</v>
      </c>
      <c r="K160" s="224" t="s">
        <v>15831</v>
      </c>
      <c r="L160" s="224" t="s">
        <v>15831</v>
      </c>
      <c r="M160" s="224" t="s">
        <v>15831</v>
      </c>
      <c r="N160" s="224" t="s">
        <v>15831</v>
      </c>
      <c r="O160" s="224" t="s">
        <v>477</v>
      </c>
      <c r="P160" s="185" t="s">
        <v>15831</v>
      </c>
      <c r="Q160" s="225" t="s">
        <v>15831</v>
      </c>
      <c r="R160" s="182" t="str">
        <f ca="1">IF(ISERROR($V160),"",OFFSET('Smelter Look-up'!$C$4,$V160-4,0)&amp;"")</f>
        <v>PT Aneka Tambang (Persero) Tbk</v>
      </c>
      <c r="S160" s="181" t="str">
        <f t="shared" ca="1" si="20"/>
        <v>ID</v>
      </c>
      <c r="T160" s="181" t="str">
        <f ca="1">IF(B160="","",IF(ISERROR(MATCH($J160,SorP!$B$1:$B$6226,0)),"",INDIRECT("'SorP'!$A$"&amp;MATCH($S160&amp;$J160,SorP!C:C,0))))</f>
        <v>ID-JK</v>
      </c>
      <c r="U160" s="201"/>
      <c r="V160" s="226">
        <f ca="1">IF(C160="",NA(),IF(OR(C160="Smelter not listed",C160="Smelter not yet identified"),MATCH($B160&amp;$D160,'Smelter Look-up'!$J:$J,0),MATCH($B160&amp;$C160,'Smelter Look-up'!$J:$J,0)))</f>
        <v>220</v>
      </c>
      <c r="X160" s="227">
        <f t="shared" ca="1" si="21"/>
        <v>0</v>
      </c>
      <c r="AB160" s="228" t="str">
        <f t="shared" ca="1" si="22"/>
        <v>GoldPT Aneka Tambang (Persero) Tbk</v>
      </c>
    </row>
    <row r="161" spans="1:28" s="227" customFormat="1" ht="20.25">
      <c r="A161" s="181" t="s">
        <v>703</v>
      </c>
      <c r="B161" s="182" t="str">
        <f ca="1">IF(LEN(A161)=0,"",INDEX('Smelter Look-up'!$A:$A,MATCH($A161,'Smelter Look-up'!$E:$E,0)))</f>
        <v>Gold</v>
      </c>
      <c r="C161" s="186" t="str">
        <f ca="1">IF(LEN(A161)=0,"",INDEX('Smelter Look-up'!$C:$C,MATCH($A161,'Smelter Look-up'!$E:$E,0)))</f>
        <v>PX Precinox S.A.</v>
      </c>
      <c r="D161" s="230"/>
      <c r="E161" s="182" t="str">
        <f ca="1">IF(ISERROR($V161),"",OFFSET('Smelter Look-up'!$D$4,$V161-4,0)&amp;"")</f>
        <v>SWITZERLAND</v>
      </c>
      <c r="F161" s="182" t="str">
        <f ca="1">IF(ISERROR($V161),"",OFFSET('Smelter Look-up'!$E$4,$V161-4,0))</f>
        <v>CID001498</v>
      </c>
      <c r="G161" s="182" t="str">
        <f ca="1">IF(C161=$X$4,IF(ISERROR($V161),"Enter smelter details","RMI"),IF(ISERROR($V161),"",OFFSET('Smelter Look-up'!$F$4,$V161-4,0)))</f>
        <v>RMI</v>
      </c>
      <c r="H161" s="183" t="s">
        <v>15831</v>
      </c>
      <c r="I161" s="184" t="str">
        <f ca="1">IF(ISERROR($V161),"",OFFSET('Smelter Look-up'!$H$4,$V161-4,0))</f>
        <v>La Chaux-de-Fonds</v>
      </c>
      <c r="J161" s="184" t="str">
        <f ca="1">IF(ISERROR($V161),"",OFFSET('Smelter Look-up'!$I$4,$V161-4,0))</f>
        <v>Neuchâtel</v>
      </c>
      <c r="K161" s="224" t="s">
        <v>15831</v>
      </c>
      <c r="L161" s="224" t="s">
        <v>15831</v>
      </c>
      <c r="M161" s="224" t="s">
        <v>15831</v>
      </c>
      <c r="N161" s="224" t="s">
        <v>15831</v>
      </c>
      <c r="O161" s="224" t="s">
        <v>477</v>
      </c>
      <c r="P161" s="185" t="s">
        <v>15831</v>
      </c>
      <c r="Q161" s="225" t="s">
        <v>15831</v>
      </c>
      <c r="R161" s="182" t="str">
        <f ca="1">IF(ISERROR($V161),"",OFFSET('Smelter Look-up'!$C$4,$V161-4,0)&amp;"")</f>
        <v>PX Precinox S.A.</v>
      </c>
      <c r="S161" s="181" t="str">
        <f t="shared" ca="1" si="20"/>
        <v>CH</v>
      </c>
      <c r="T161" s="181" t="str">
        <f ca="1">IF(B161="","",IF(ISERROR(MATCH($J161,SorP!$B$1:$B$6226,0)),"",INDIRECT("'SorP'!$A$"&amp;MATCH($S161&amp;$J161,SorP!C:C,0))))</f>
        <v>CH-NE</v>
      </c>
      <c r="U161" s="201"/>
      <c r="V161" s="226">
        <f ca="1">IF(C161="",NA(),IF(OR(C161="Smelter not listed",C161="Smelter not yet identified"),MATCH($B161&amp;$D161,'Smelter Look-up'!$J:$J,0),MATCH($B161&amp;$C161,'Smelter Look-up'!$J:$J,0)))</f>
        <v>221</v>
      </c>
      <c r="X161" s="227">
        <f t="shared" ca="1" si="21"/>
        <v>0</v>
      </c>
      <c r="AB161" s="228" t="str">
        <f t="shared" ca="1" si="22"/>
        <v>GoldPX Precinox S.A.</v>
      </c>
    </row>
    <row r="162" spans="1:28" s="227" customFormat="1" ht="20.25">
      <c r="A162" s="181" t="s">
        <v>704</v>
      </c>
      <c r="B162" s="182" t="str">
        <f ca="1">IF(LEN(A162)=0,"",INDEX('Smelter Look-up'!$A:$A,MATCH($A162,'Smelter Look-up'!$E:$E,0)))</f>
        <v>Gold</v>
      </c>
      <c r="C162" s="186" t="str">
        <f ca="1">IF(LEN(A162)=0,"",INDEX('Smelter Look-up'!$C:$C,MATCH($A162,'Smelter Look-up'!$E:$E,0)))</f>
        <v>Rand Refinery (Pty) Ltd.</v>
      </c>
      <c r="D162" s="230"/>
      <c r="E162" s="182" t="str">
        <f ca="1">IF(ISERROR($V162),"",OFFSET('Smelter Look-up'!$D$4,$V162-4,0)&amp;"")</f>
        <v>SOUTH AFRICA</v>
      </c>
      <c r="F162" s="182" t="str">
        <f ca="1">IF(ISERROR($V162),"",OFFSET('Smelter Look-up'!$E$4,$V162-4,0))</f>
        <v>CID001512</v>
      </c>
      <c r="G162" s="182" t="str">
        <f ca="1">IF(C162=$X$4,IF(ISERROR($V162),"Enter smelter details","RMI"),IF(ISERROR($V162),"",OFFSET('Smelter Look-up'!$F$4,$V162-4,0)))</f>
        <v>RMI</v>
      </c>
      <c r="H162" s="183" t="s">
        <v>15831</v>
      </c>
      <c r="I162" s="184" t="str">
        <f ca="1">IF(ISERROR($V162),"",OFFSET('Smelter Look-up'!$H$4,$V162-4,0))</f>
        <v>Germiston</v>
      </c>
      <c r="J162" s="184" t="str">
        <f ca="1">IF(ISERROR($V162),"",OFFSET('Smelter Look-up'!$I$4,$V162-4,0))</f>
        <v>Gauteng</v>
      </c>
      <c r="K162" s="224" t="s">
        <v>15831</v>
      </c>
      <c r="L162" s="224" t="s">
        <v>15831</v>
      </c>
      <c r="M162" s="224" t="s">
        <v>15831</v>
      </c>
      <c r="N162" s="224" t="s">
        <v>15831</v>
      </c>
      <c r="O162" s="224" t="s">
        <v>15838</v>
      </c>
      <c r="P162" s="185" t="s">
        <v>476</v>
      </c>
      <c r="Q162" s="225" t="s">
        <v>15831</v>
      </c>
      <c r="R162" s="182" t="str">
        <f ca="1">IF(ISERROR($V162),"",OFFSET('Smelter Look-up'!$C$4,$V162-4,0)&amp;"")</f>
        <v>Rand Refinery (Pty) Ltd.</v>
      </c>
      <c r="S162" s="181" t="str">
        <f t="shared" ca="1" si="20"/>
        <v>ZA</v>
      </c>
      <c r="T162" s="181" t="str">
        <f ca="1">IF(B162="","",IF(ISERROR(MATCH($J162,SorP!$B$1:$B$6226,0)),"",INDIRECT("'SorP'!$A$"&amp;MATCH($S162&amp;$J162,SorP!C:C,0))))</f>
        <v>ZA-GP</v>
      </c>
      <c r="U162" s="201"/>
      <c r="V162" s="226">
        <f ca="1">IF(C162="",NA(),IF(OR(C162="Smelter not listed",C162="Smelter not yet identified"),MATCH($B162&amp;$D162,'Smelter Look-up'!$J:$J,0),MATCH($B162&amp;$C162,'Smelter Look-up'!$J:$J,0)))</f>
        <v>224</v>
      </c>
      <c r="X162" s="227">
        <f t="shared" ca="1" si="21"/>
        <v>0</v>
      </c>
      <c r="AB162" s="228" t="str">
        <f t="shared" ca="1" si="22"/>
        <v>GoldRand Refinery (Pty) Ltd.</v>
      </c>
    </row>
    <row r="163" spans="1:28" s="227" customFormat="1" ht="20.25">
      <c r="A163" s="181" t="s">
        <v>2268</v>
      </c>
      <c r="B163" s="182" t="str">
        <f ca="1">IF(LEN(A163)=0,"",INDEX('Smelter Look-up'!$A:$A,MATCH($A163,'Smelter Look-up'!$E:$E,0)))</f>
        <v>Gold</v>
      </c>
      <c r="C163" s="186" t="str">
        <f ca="1">IF(LEN(A163)=0,"",INDEX('Smelter Look-up'!$C:$C,MATCH($A163,'Smelter Look-up'!$E:$E,0)))</f>
        <v>REMONDIS PMR B.V.</v>
      </c>
      <c r="D163" s="230"/>
      <c r="E163" s="182" t="str">
        <f ca="1">IF(ISERROR($V163),"",OFFSET('Smelter Look-up'!$D$4,$V163-4,0)&amp;"")</f>
        <v>NETHERLANDS</v>
      </c>
      <c r="F163" s="182" t="str">
        <f ca="1">IF(ISERROR($V163),"",OFFSET('Smelter Look-up'!$E$4,$V163-4,0))</f>
        <v>CID002582</v>
      </c>
      <c r="G163" s="182" t="str">
        <f ca="1">IF(C163=$X$4,IF(ISERROR($V163),"Enter smelter details","RMI"),IF(ISERROR($V163),"",OFFSET('Smelter Look-up'!$F$4,$V163-4,0)))</f>
        <v>RMI</v>
      </c>
      <c r="H163" s="183" t="s">
        <v>15831</v>
      </c>
      <c r="I163" s="184" t="str">
        <f ca="1">IF(ISERROR($V163),"",OFFSET('Smelter Look-up'!$H$4,$V163-4,0))</f>
        <v>Moerdijk</v>
      </c>
      <c r="J163" s="184" t="str">
        <f ca="1">IF(ISERROR($V163),"",OFFSET('Smelter Look-up'!$I$4,$V163-4,0))</f>
        <v>Noord-Brabant</v>
      </c>
      <c r="K163" s="224" t="s">
        <v>15831</v>
      </c>
      <c r="L163" s="224" t="s">
        <v>15831</v>
      </c>
      <c r="M163" s="224" t="s">
        <v>15831</v>
      </c>
      <c r="N163" s="224" t="s">
        <v>15831</v>
      </c>
      <c r="O163" s="224" t="s">
        <v>15835</v>
      </c>
      <c r="P163" s="185" t="s">
        <v>475</v>
      </c>
      <c r="Q163" s="225" t="s">
        <v>15831</v>
      </c>
      <c r="R163" s="182" t="str">
        <f ca="1">IF(ISERROR($V163),"",OFFSET('Smelter Look-up'!$C$4,$V163-4,0)&amp;"")</f>
        <v>REMONDIS PMR B.V.</v>
      </c>
      <c r="S163" s="181" t="str">
        <f t="shared" ca="1" si="20"/>
        <v>NL</v>
      </c>
      <c r="T163" s="181" t="str">
        <f ca="1">IF(B163="","",IF(ISERROR(MATCH($J163,SorP!$B$1:$B$6226,0)),"",INDIRECT("'SorP'!$A$"&amp;MATCH($S163&amp;$J163,SorP!C:C,0))))</f>
        <v>NL-NB</v>
      </c>
      <c r="U163" s="201"/>
      <c r="V163" s="226">
        <f ca="1">IF(C163="",NA(),IF(OR(C163="Smelter not listed",C163="Smelter not yet identified"),MATCH($B163&amp;$D163,'Smelter Look-up'!$J:$J,0),MATCH($B163&amp;$C163,'Smelter Look-up'!$J:$J,0)))</f>
        <v>228</v>
      </c>
      <c r="X163" s="227">
        <f t="shared" ca="1" si="21"/>
        <v>0</v>
      </c>
      <c r="AB163" s="228" t="str">
        <f t="shared" ca="1" si="22"/>
        <v>GoldREMONDIS PMR B.V.</v>
      </c>
    </row>
    <row r="164" spans="1:28" s="227" customFormat="1" ht="20.25">
      <c r="A164" s="181" t="s">
        <v>705</v>
      </c>
      <c r="B164" s="182" t="str">
        <f ca="1">IF(LEN(A164)=0,"",INDEX('Smelter Look-up'!$A:$A,MATCH($A164,'Smelter Look-up'!$E:$E,0)))</f>
        <v>Gold</v>
      </c>
      <c r="C164" s="186" t="str">
        <f ca="1">IF(LEN(A164)=0,"",INDEX('Smelter Look-up'!$C:$C,MATCH($A164,'Smelter Look-up'!$E:$E,0)))</f>
        <v>Royal Canadian Mint</v>
      </c>
      <c r="D164" s="230"/>
      <c r="E164" s="182" t="str">
        <f ca="1">IF(ISERROR($V164),"",OFFSET('Smelter Look-up'!$D$4,$V164-4,0)&amp;"")</f>
        <v>CANADA</v>
      </c>
      <c r="F164" s="182" t="str">
        <f ca="1">IF(ISERROR($V164),"",OFFSET('Smelter Look-up'!$E$4,$V164-4,0))</f>
        <v>CID001534</v>
      </c>
      <c r="G164" s="182" t="str">
        <f ca="1">IF(C164=$X$4,IF(ISERROR($V164),"Enter smelter details","RMI"),IF(ISERROR($V164),"",OFFSET('Smelter Look-up'!$F$4,$V164-4,0)))</f>
        <v>RMI</v>
      </c>
      <c r="H164" s="183" t="s">
        <v>15831</v>
      </c>
      <c r="I164" s="184" t="str">
        <f ca="1">IF(ISERROR($V164),"",OFFSET('Smelter Look-up'!$H$4,$V164-4,0))</f>
        <v>Ottawa</v>
      </c>
      <c r="J164" s="184" t="str">
        <f ca="1">IF(ISERROR($V164),"",OFFSET('Smelter Look-up'!$I$4,$V164-4,0))</f>
        <v>Ontario</v>
      </c>
      <c r="K164" s="224" t="s">
        <v>15831</v>
      </c>
      <c r="L164" s="224" t="s">
        <v>15831</v>
      </c>
      <c r="M164" s="224" t="s">
        <v>15831</v>
      </c>
      <c r="N164" s="224" t="s">
        <v>15831</v>
      </c>
      <c r="O164" s="224" t="s">
        <v>477</v>
      </c>
      <c r="P164" s="185" t="s">
        <v>15831</v>
      </c>
      <c r="Q164" s="225" t="s">
        <v>15831</v>
      </c>
      <c r="R164" s="182" t="str">
        <f ca="1">IF(ISERROR($V164),"",OFFSET('Smelter Look-up'!$C$4,$V164-4,0)&amp;"")</f>
        <v>Royal Canadian Mint</v>
      </c>
      <c r="S164" s="181" t="str">
        <f t="shared" ca="1" si="20"/>
        <v>CA</v>
      </c>
      <c r="T164" s="181" t="str">
        <f ca="1">IF(B164="","",IF(ISERROR(MATCH($J164,SorP!$B$1:$B$6226,0)),"",INDIRECT("'SorP'!$A$"&amp;MATCH($S164&amp;$J164,SorP!C:C,0))))</f>
        <v>CA-ON</v>
      </c>
      <c r="U164" s="201"/>
      <c r="V164" s="226">
        <f ca="1">IF(C164="",NA(),IF(OR(C164="Smelter not listed",C164="Smelter not yet identified"),MATCH($B164&amp;$D164,'Smelter Look-up'!$J:$J,0),MATCH($B164&amp;$C164,'Smelter Look-up'!$J:$J,0)))</f>
        <v>229</v>
      </c>
      <c r="X164" s="227">
        <f t="shared" ca="1" si="21"/>
        <v>0</v>
      </c>
      <c r="AB164" s="228" t="str">
        <f t="shared" ca="1" si="22"/>
        <v>GoldRoyal Canadian Mint</v>
      </c>
    </row>
    <row r="165" spans="1:28" s="227" customFormat="1" ht="20.25">
      <c r="A165" s="181" t="s">
        <v>2270</v>
      </c>
      <c r="B165" s="182" t="str">
        <f ca="1">IF(LEN(A165)=0,"",INDEX('Smelter Look-up'!$A:$A,MATCH($A165,'Smelter Look-up'!$E:$E,0)))</f>
        <v>Gold</v>
      </c>
      <c r="C165" s="186" t="str">
        <f ca="1">IF(LEN(A165)=0,"",INDEX('Smelter Look-up'!$C:$C,MATCH($A165,'Smelter Look-up'!$E:$E,0)))</f>
        <v>SAFINA A.S.</v>
      </c>
      <c r="D165" s="230"/>
      <c r="E165" s="182" t="str">
        <f ca="1">IF(ISERROR($V165),"",OFFSET('Smelter Look-up'!$D$4,$V165-4,0)&amp;"")</f>
        <v>CZECHIA</v>
      </c>
      <c r="F165" s="182" t="str">
        <f ca="1">IF(ISERROR($V165),"",OFFSET('Smelter Look-up'!$E$4,$V165-4,0))</f>
        <v>CID002290</v>
      </c>
      <c r="G165" s="182" t="str">
        <f ca="1">IF(C165=$X$4,IF(ISERROR($V165),"Enter smelter details","RMI"),IF(ISERROR($V165),"",OFFSET('Smelter Look-up'!$F$4,$V165-4,0)))</f>
        <v>RMI</v>
      </c>
      <c r="H165" s="183" t="s">
        <v>15831</v>
      </c>
      <c r="I165" s="184" t="str">
        <f ca="1">IF(ISERROR($V165),"",OFFSET('Smelter Look-up'!$H$4,$V165-4,0))</f>
        <v>Vestec</v>
      </c>
      <c r="J165" s="184" t="str">
        <f ca="1">IF(ISERROR($V165),"",OFFSET('Smelter Look-up'!$I$4,$V165-4,0))</f>
        <v>Praha-západ</v>
      </c>
      <c r="K165" s="224" t="s">
        <v>15831</v>
      </c>
      <c r="L165" s="224" t="s">
        <v>15831</v>
      </c>
      <c r="M165" s="224" t="s">
        <v>15831</v>
      </c>
      <c r="N165" s="224" t="s">
        <v>15831</v>
      </c>
      <c r="O165" s="224" t="s">
        <v>477</v>
      </c>
      <c r="P165" s="185" t="s">
        <v>15831</v>
      </c>
      <c r="Q165" s="225" t="s">
        <v>15831</v>
      </c>
      <c r="R165" s="182" t="str">
        <f ca="1">IF(ISERROR($V165),"",OFFSET('Smelter Look-up'!$C$4,$V165-4,0)&amp;"")</f>
        <v>SAFINA A.S.</v>
      </c>
      <c r="S165" s="181" t="str">
        <f t="shared" ca="1" si="20"/>
        <v>CZ</v>
      </c>
      <c r="T165" s="181" t="str">
        <f ca="1">IF(B165="","",IF(ISERROR(MATCH($J165,SorP!$B$1:$B$6226,0)),"",INDIRECT("'SorP'!$A$"&amp;MATCH($S165&amp;$J165,SorP!C:C,0))))</f>
        <v>CZ-20A</v>
      </c>
      <c r="U165" s="201"/>
      <c r="V165" s="226">
        <f ca="1">IF(C165="",NA(),IF(OR(C165="Smelter not listed",C165="Smelter not yet identified"),MATCH($B165&amp;$D165,'Smelter Look-up'!$J:$J,0),MATCH($B165&amp;$C165,'Smelter Look-up'!$J:$J,0)))</f>
        <v>233</v>
      </c>
      <c r="X165" s="227">
        <f t="shared" ca="1" si="21"/>
        <v>0</v>
      </c>
      <c r="AB165" s="228" t="str">
        <f t="shared" ca="1" si="22"/>
        <v>GoldSAFINA A.S.</v>
      </c>
    </row>
    <row r="166" spans="1:28" s="227" customFormat="1" ht="25.5">
      <c r="A166" s="181" t="s">
        <v>708</v>
      </c>
      <c r="B166" s="182" t="str">
        <f ca="1">IF(LEN(A166)=0,"",INDEX('Smelter Look-up'!$A:$A,MATCH($A166,'Smelter Look-up'!$E:$E,0)))</f>
        <v>Gold</v>
      </c>
      <c r="C166" s="186" t="str">
        <f ca="1">IF(LEN(A166)=0,"",INDEX('Smelter Look-up'!$C:$C,MATCH($A166,'Smelter Look-up'!$E:$E,0)))</f>
        <v>SEMPSA Joyeria Plateria S.A.</v>
      </c>
      <c r="D166" s="230"/>
      <c r="E166" s="182" t="str">
        <f ca="1">IF(ISERROR($V166),"",OFFSET('Smelter Look-up'!$D$4,$V166-4,0)&amp;"")</f>
        <v>SPAIN</v>
      </c>
      <c r="F166" s="182" t="str">
        <f ca="1">IF(ISERROR($V166),"",OFFSET('Smelter Look-up'!$E$4,$V166-4,0))</f>
        <v>CID001585</v>
      </c>
      <c r="G166" s="182" t="str">
        <f ca="1">IF(C166=$X$4,IF(ISERROR($V166),"Enter smelter details","RMI"),IF(ISERROR($V166),"",OFFSET('Smelter Look-up'!$F$4,$V166-4,0)))</f>
        <v>RMI</v>
      </c>
      <c r="H166" s="183" t="s">
        <v>15831</v>
      </c>
      <c r="I166" s="184" t="str">
        <f ca="1">IF(ISERROR($V166),"",OFFSET('Smelter Look-up'!$H$4,$V166-4,0))</f>
        <v>Madrid</v>
      </c>
      <c r="J166" s="184" t="str">
        <f ca="1">IF(ISERROR($V166),"",OFFSET('Smelter Look-up'!$I$4,$V166-4,0))</f>
        <v>Madrid, Comunidad de</v>
      </c>
      <c r="K166" s="224" t="s">
        <v>15831</v>
      </c>
      <c r="L166" s="224" t="s">
        <v>15831</v>
      </c>
      <c r="M166" s="224" t="s">
        <v>15831</v>
      </c>
      <c r="N166" s="224" t="s">
        <v>15831</v>
      </c>
      <c r="O166" s="224" t="s">
        <v>477</v>
      </c>
      <c r="P166" s="185" t="s">
        <v>15831</v>
      </c>
      <c r="Q166" s="225" t="s">
        <v>15831</v>
      </c>
      <c r="R166" s="182" t="str">
        <f ca="1">IF(ISERROR($V166),"",OFFSET('Smelter Look-up'!$C$4,$V166-4,0)&amp;"")</f>
        <v>SEMPSA Joyeria Plateria S.A.</v>
      </c>
      <c r="S166" s="181" t="str">
        <f t="shared" ref="S166:S196" ca="1" si="23">IF(B166="","",IF(ISERROR(MATCH($E166,CL,0)),"Unknown",INDIRECT("'C'!$A$"&amp;MATCH($E166,CL,0)+1)))</f>
        <v>ES</v>
      </c>
      <c r="T166" s="181" t="str">
        <f ca="1">IF(B166="","",IF(ISERROR(MATCH($J166,SorP!$B$1:$B$6226,0)),"",INDIRECT("'SorP'!$A$"&amp;MATCH($S166&amp;$J166,SorP!C:C,0))))</f>
        <v>ES-MD</v>
      </c>
      <c r="U166" s="201"/>
      <c r="V166" s="226">
        <f ca="1">IF(C166="",NA(),IF(OR(C166="Smelter not listed",C166="Smelter not yet identified"),MATCH($B166&amp;$D166,'Smelter Look-up'!$J:$J,0),MATCH($B166&amp;$C166,'Smelter Look-up'!$J:$J,0)))</f>
        <v>242</v>
      </c>
      <c r="X166" s="227">
        <f t="shared" ref="X166:X196" ca="1" si="24">IF(AND(C166="Smelter not listed",OR(LEN(D166)=0,LEN(E166)=0)),1,0)</f>
        <v>0</v>
      </c>
      <c r="AB166" s="228" t="str">
        <f t="shared" ref="AB166:AB196" ca="1" si="25">B166&amp;C166</f>
        <v>GoldSEMPSA Joyeria Plateria S.A.</v>
      </c>
    </row>
    <row r="167" spans="1:28" s="227" customFormat="1" ht="20.25">
      <c r="A167" s="181" t="s">
        <v>715</v>
      </c>
      <c r="B167" s="182" t="str">
        <f ca="1">IF(LEN(A167)=0,"",INDEX('Smelter Look-up'!$A:$A,MATCH($A167,'Smelter Look-up'!$E:$E,0)))</f>
        <v>Gold</v>
      </c>
      <c r="C167" s="186" t="str">
        <f ca="1">IF(LEN(A167)=0,"",INDEX('Smelter Look-up'!$C:$C,MATCH($A167,'Smelter Look-up'!$E:$E,0)))</f>
        <v>Shandong Gold Smelting Co., Ltd.</v>
      </c>
      <c r="D167" s="230"/>
      <c r="E167" s="182" t="str">
        <f ca="1">IF(ISERROR($V167),"",OFFSET('Smelter Look-up'!$D$4,$V167-4,0)&amp;"")</f>
        <v>CHINA</v>
      </c>
      <c r="F167" s="182" t="str">
        <f ca="1">IF(ISERROR($V167),"",OFFSET('Smelter Look-up'!$E$4,$V167-4,0))</f>
        <v>CID001916</v>
      </c>
      <c r="G167" s="182" t="str">
        <f ca="1">IF(C167=$X$4,IF(ISERROR($V167),"Enter smelter details","RMI"),IF(ISERROR($V167),"",OFFSET('Smelter Look-up'!$F$4,$V167-4,0)))</f>
        <v>RMI</v>
      </c>
      <c r="H167" s="183" t="s">
        <v>15831</v>
      </c>
      <c r="I167" s="184" t="str">
        <f ca="1">IF(ISERROR($V167),"",OFFSET('Smelter Look-up'!$H$4,$V167-4,0))</f>
        <v>Laizhou</v>
      </c>
      <c r="J167" s="184" t="str">
        <f ca="1">IF(ISERROR($V167),"",OFFSET('Smelter Look-up'!$I$4,$V167-4,0))</f>
        <v>Shandong Sheng</v>
      </c>
      <c r="K167" s="224" t="s">
        <v>15831</v>
      </c>
      <c r="L167" s="224" t="s">
        <v>15831</v>
      </c>
      <c r="M167" s="224" t="s">
        <v>15831</v>
      </c>
      <c r="N167" s="224" t="s">
        <v>15831</v>
      </c>
      <c r="O167" s="224" t="s">
        <v>477</v>
      </c>
      <c r="P167" s="185" t="s">
        <v>15831</v>
      </c>
      <c r="Q167" s="225" t="s">
        <v>15831</v>
      </c>
      <c r="R167" s="182" t="str">
        <f ca="1">IF(ISERROR($V167),"",OFFSET('Smelter Look-up'!$C$4,$V167-4,0)&amp;"")</f>
        <v>Shandong Gold Smelting Co., Ltd.</v>
      </c>
      <c r="S167" s="181" t="str">
        <f t="shared" ca="1" si="23"/>
        <v>CN</v>
      </c>
      <c r="T167" s="181" t="str">
        <f ca="1">IF(B167="","",IF(ISERROR(MATCH($J167,SorP!$B$1:$B$6226,0)),"",INDIRECT("'SorP'!$A$"&amp;MATCH($S167&amp;$J167,SorP!C:C,0))))</f>
        <v>CN-SD</v>
      </c>
      <c r="U167" s="201"/>
      <c r="V167" s="226">
        <f ca="1">IF(C167="",NA(),IF(OR(C167="Smelter not listed",C167="Smelter not yet identified"),MATCH($B167&amp;$D167,'Smelter Look-up'!$J:$J,0),MATCH($B167&amp;$C167,'Smelter Look-up'!$J:$J,0)))</f>
        <v>247</v>
      </c>
      <c r="X167" s="227">
        <f t="shared" ca="1" si="24"/>
        <v>0</v>
      </c>
      <c r="AB167" s="228" t="str">
        <f t="shared" ca="1" si="25"/>
        <v>GoldShandong Gold Smelting Co., Ltd.</v>
      </c>
    </row>
    <row r="168" spans="1:28" s="227" customFormat="1" ht="25.5">
      <c r="A168" s="181" t="s">
        <v>709</v>
      </c>
      <c r="B168" s="182" t="str">
        <f ca="1">IF(LEN(A168)=0,"",INDEX('Smelter Look-up'!$A:$A,MATCH($A168,'Smelter Look-up'!$E:$E,0)))</f>
        <v>Gold</v>
      </c>
      <c r="C168" s="186" t="str">
        <f ca="1">IF(LEN(A168)=0,"",INDEX('Smelter Look-up'!$C:$C,MATCH($A168,'Smelter Look-up'!$E:$E,0)))</f>
        <v>Shandong Zhaojin Gold &amp; Silver Refinery Co., Ltd.</v>
      </c>
      <c r="D168" s="230"/>
      <c r="E168" s="182" t="str">
        <f ca="1">IF(ISERROR($V168),"",OFFSET('Smelter Look-up'!$D$4,$V168-4,0)&amp;"")</f>
        <v>CHINA</v>
      </c>
      <c r="F168" s="182" t="str">
        <f ca="1">IF(ISERROR($V168),"",OFFSET('Smelter Look-up'!$E$4,$V168-4,0))</f>
        <v>CID001622</v>
      </c>
      <c r="G168" s="182" t="str">
        <f ca="1">IF(C168=$X$4,IF(ISERROR($V168),"Enter smelter details","RMI"),IF(ISERROR($V168),"",OFFSET('Smelter Look-up'!$F$4,$V168-4,0)))</f>
        <v>RMI</v>
      </c>
      <c r="H168" s="183" t="s">
        <v>15831</v>
      </c>
      <c r="I168" s="184" t="str">
        <f ca="1">IF(ISERROR($V168),"",OFFSET('Smelter Look-up'!$H$4,$V168-4,0))</f>
        <v>Zhaoyuan</v>
      </c>
      <c r="J168" s="184" t="str">
        <f ca="1">IF(ISERROR($V168),"",OFFSET('Smelter Look-up'!$I$4,$V168-4,0))</f>
        <v>Shandong Sheng</v>
      </c>
      <c r="K168" s="224" t="s">
        <v>15831</v>
      </c>
      <c r="L168" s="224" t="s">
        <v>15831</v>
      </c>
      <c r="M168" s="224" t="s">
        <v>15831</v>
      </c>
      <c r="N168" s="224" t="s">
        <v>15831</v>
      </c>
      <c r="O168" s="224" t="s">
        <v>477</v>
      </c>
      <c r="P168" s="185" t="s">
        <v>15831</v>
      </c>
      <c r="Q168" s="225" t="s">
        <v>15831</v>
      </c>
      <c r="R168" s="182" t="str">
        <f ca="1">IF(ISERROR($V168),"",OFFSET('Smelter Look-up'!$C$4,$V168-4,0)&amp;"")</f>
        <v>Shandong Zhaojin Gold &amp; Silver Refinery Co., Ltd.</v>
      </c>
      <c r="S168" s="181" t="str">
        <f t="shared" ca="1" si="23"/>
        <v>CN</v>
      </c>
      <c r="T168" s="181" t="str">
        <f ca="1">IF(B168="","",IF(ISERROR(MATCH($J168,SorP!$B$1:$B$6226,0)),"",INDIRECT("'SorP'!$A$"&amp;MATCH($S168&amp;$J168,SorP!C:C,0))))</f>
        <v>CN-SD</v>
      </c>
      <c r="U168" s="201"/>
      <c r="V168" s="226">
        <f ca="1">IF(C168="",NA(),IF(OR(C168="Smelter not listed",C168="Smelter not yet identified"),MATCH($B168&amp;$D168,'Smelter Look-up'!$J:$J,0),MATCH($B168&amp;$C168,'Smelter Look-up'!$J:$J,0)))</f>
        <v>254</v>
      </c>
      <c r="X168" s="227">
        <f t="shared" ca="1" si="24"/>
        <v>0</v>
      </c>
      <c r="AB168" s="228" t="str">
        <f t="shared" ca="1" si="25"/>
        <v>GoldShandong Zhaojin Gold &amp; Silver Refinery Co., Ltd.</v>
      </c>
    </row>
    <row r="169" spans="1:28" s="227" customFormat="1" ht="20.25">
      <c r="A169" s="181" t="s">
        <v>1357</v>
      </c>
      <c r="B169" s="182" t="str">
        <f ca="1">IF(LEN(A169)=0,"",INDEX('Smelter Look-up'!$A:$A,MATCH($A169,'Smelter Look-up'!$E:$E,0)))</f>
        <v>Gold</v>
      </c>
      <c r="C169" s="186" t="str">
        <f ca="1">IF(LEN(A169)=0,"",INDEX('Smelter Look-up'!$C:$C,MATCH($A169,'Smelter Look-up'!$E:$E,0)))</f>
        <v>Sichuan Tianze Precious Metals Co., Ltd.</v>
      </c>
      <c r="D169" s="230"/>
      <c r="E169" s="182" t="str">
        <f ca="1">IF(ISERROR($V169),"",OFFSET('Smelter Look-up'!$D$4,$V169-4,0)&amp;"")</f>
        <v>CHINA</v>
      </c>
      <c r="F169" s="182" t="str">
        <f ca="1">IF(ISERROR($V169),"",OFFSET('Smelter Look-up'!$E$4,$V169-4,0))</f>
        <v>CID001736</v>
      </c>
      <c r="G169" s="182" t="str">
        <f ca="1">IF(C169=$X$4,IF(ISERROR($V169),"Enter smelter details","RMI"),IF(ISERROR($V169),"",OFFSET('Smelter Look-up'!$F$4,$V169-4,0)))</f>
        <v>RMI</v>
      </c>
      <c r="H169" s="183" t="s">
        <v>15831</v>
      </c>
      <c r="I169" s="184" t="str">
        <f ca="1">IF(ISERROR($V169),"",OFFSET('Smelter Look-up'!$H$4,$V169-4,0))</f>
        <v>Chengdu</v>
      </c>
      <c r="J169" s="184" t="str">
        <f ca="1">IF(ISERROR($V169),"",OFFSET('Smelter Look-up'!$I$4,$V169-4,0))</f>
        <v>Sichuan Sheng</v>
      </c>
      <c r="K169" s="224" t="s">
        <v>15831</v>
      </c>
      <c r="L169" s="224" t="s">
        <v>15831</v>
      </c>
      <c r="M169" s="224" t="s">
        <v>15831</v>
      </c>
      <c r="N169" s="224" t="s">
        <v>15831</v>
      </c>
      <c r="O169" s="224" t="s">
        <v>477</v>
      </c>
      <c r="P169" s="185" t="s">
        <v>15831</v>
      </c>
      <c r="Q169" s="225" t="s">
        <v>15831</v>
      </c>
      <c r="R169" s="182" t="str">
        <f ca="1">IF(ISERROR($V169),"",OFFSET('Smelter Look-up'!$C$4,$V169-4,0)&amp;"")</f>
        <v>Sichuan Tianze Precious Metals Co., Ltd.</v>
      </c>
      <c r="S169" s="181" t="str">
        <f t="shared" ca="1" si="23"/>
        <v>CN</v>
      </c>
      <c r="T169" s="181" t="str">
        <f ca="1">IF(B169="","",IF(ISERROR(MATCH($J169,SorP!$B$1:$B$6226,0)),"",INDIRECT("'SorP'!$A$"&amp;MATCH($S169&amp;$J169,SorP!C:C,0))))</f>
        <v>CN-SC</v>
      </c>
      <c r="U169" s="201"/>
      <c r="V169" s="226">
        <f ca="1">IF(C169="",NA(),IF(OR(C169="Smelter not listed",C169="Smelter not yet identified"),MATCH($B169&amp;$D169,'Smelter Look-up'!$J:$J,0),MATCH($B169&amp;$C169,'Smelter Look-up'!$J:$J,0)))</f>
        <v>262</v>
      </c>
      <c r="X169" s="227">
        <f t="shared" ca="1" si="24"/>
        <v>0</v>
      </c>
      <c r="AB169" s="228" t="str">
        <f t="shared" ca="1" si="25"/>
        <v>GoldSichuan Tianze Precious Metals Co., Ltd.</v>
      </c>
    </row>
    <row r="170" spans="1:28" s="227" customFormat="1" ht="25.5">
      <c r="A170" s="181" t="s">
        <v>711</v>
      </c>
      <c r="B170" s="182" t="str">
        <f ca="1">IF(LEN(A170)=0,"",INDEX('Smelter Look-up'!$A:$A,MATCH($A170,'Smelter Look-up'!$E:$E,0)))</f>
        <v>Gold</v>
      </c>
      <c r="C170" s="186" t="str">
        <f ca="1">IF(LEN(A170)=0,"",INDEX('Smelter Look-up'!$C:$C,MATCH($A170,'Smelter Look-up'!$E:$E,0)))</f>
        <v>Solar Applied Materials Technology Corp.</v>
      </c>
      <c r="D170" s="230"/>
      <c r="E170" s="182" t="str">
        <f ca="1">IF(ISERROR($V170),"",OFFSET('Smelter Look-up'!$D$4,$V170-4,0)&amp;"")</f>
        <v>TAIWAN, PROVINCE OF CHINA</v>
      </c>
      <c r="F170" s="182" t="str">
        <f ca="1">IF(ISERROR($V170),"",OFFSET('Smelter Look-up'!$E$4,$V170-4,0))</f>
        <v>CID001761</v>
      </c>
      <c r="G170" s="182" t="str">
        <f ca="1">IF(C170=$X$4,IF(ISERROR($V170),"Enter smelter details","RMI"),IF(ISERROR($V170),"",OFFSET('Smelter Look-up'!$F$4,$V170-4,0)))</f>
        <v>RMI</v>
      </c>
      <c r="H170" s="183" t="s">
        <v>15831</v>
      </c>
      <c r="I170" s="184" t="str">
        <f ca="1">IF(ISERROR($V170),"",OFFSET('Smelter Look-up'!$H$4,$V170-4,0))</f>
        <v>Tainan City</v>
      </c>
      <c r="J170" s="184" t="str">
        <f ca="1">IF(ISERROR($V170),"",OFFSET('Smelter Look-up'!$I$4,$V170-4,0))</f>
        <v>Tainan</v>
      </c>
      <c r="K170" s="224" t="s">
        <v>15831</v>
      </c>
      <c r="L170" s="224" t="s">
        <v>15831</v>
      </c>
      <c r="M170" s="224" t="s">
        <v>15831</v>
      </c>
      <c r="N170" s="224" t="s">
        <v>15831</v>
      </c>
      <c r="O170" s="224" t="s">
        <v>477</v>
      </c>
      <c r="P170" s="185" t="s">
        <v>15831</v>
      </c>
      <c r="Q170" s="225" t="s">
        <v>15831</v>
      </c>
      <c r="R170" s="182" t="str">
        <f ca="1">IF(ISERROR($V170),"",OFFSET('Smelter Look-up'!$C$4,$V170-4,0)&amp;"")</f>
        <v>Solar Applied Materials Technology Corp.</v>
      </c>
      <c r="S170" s="181" t="str">
        <f t="shared" ca="1" si="23"/>
        <v>TW</v>
      </c>
      <c r="T170" s="181" t="str">
        <f ca="1">IF(B170="","",IF(ISERROR(MATCH($J170,SorP!$B$1:$B$6226,0)),"",INDIRECT("'SorP'!$A$"&amp;MATCH($S170&amp;$J170,SorP!C:C,0))))</f>
        <v>TW-TNN</v>
      </c>
      <c r="U170" s="201"/>
      <c r="V170" s="226">
        <f ca="1">IF(C170="",NA(),IF(OR(C170="Smelter not listed",C170="Smelter not yet identified"),MATCH($B170&amp;$D170,'Smelter Look-up'!$J:$J,0),MATCH($B170&amp;$C170,'Smelter Look-up'!$J:$J,0)))</f>
        <v>267</v>
      </c>
      <c r="X170" s="227">
        <f t="shared" ca="1" si="24"/>
        <v>0</v>
      </c>
      <c r="AB170" s="228" t="str">
        <f t="shared" ca="1" si="25"/>
        <v>GoldSolar Applied Materials Technology Corp.</v>
      </c>
    </row>
    <row r="171" spans="1:28" s="227" customFormat="1" ht="20.25">
      <c r="A171" s="181" t="s">
        <v>712</v>
      </c>
      <c r="B171" s="182" t="str">
        <f ca="1">IF(LEN(A171)=0,"",INDEX('Smelter Look-up'!$A:$A,MATCH($A171,'Smelter Look-up'!$E:$E,0)))</f>
        <v>Gold</v>
      </c>
      <c r="C171" s="186" t="str">
        <f ca="1">IF(LEN(A171)=0,"",INDEX('Smelter Look-up'!$C:$C,MATCH($A171,'Smelter Look-up'!$E:$E,0)))</f>
        <v>Sumitomo Metal Mining Co., Ltd.</v>
      </c>
      <c r="D171" s="230"/>
      <c r="E171" s="182" t="str">
        <f ca="1">IF(ISERROR($V171),"",OFFSET('Smelter Look-up'!$D$4,$V171-4,0)&amp;"")</f>
        <v>JAPAN</v>
      </c>
      <c r="F171" s="182" t="str">
        <f ca="1">IF(ISERROR($V171),"",OFFSET('Smelter Look-up'!$E$4,$V171-4,0))</f>
        <v>CID001798</v>
      </c>
      <c r="G171" s="182" t="str">
        <f ca="1">IF(C171=$X$4,IF(ISERROR($V171),"Enter smelter details","RMI"),IF(ISERROR($V171),"",OFFSET('Smelter Look-up'!$F$4,$V171-4,0)))</f>
        <v>RMI</v>
      </c>
      <c r="H171" s="183" t="s">
        <v>15831</v>
      </c>
      <c r="I171" s="184" t="str">
        <f ca="1">IF(ISERROR($V171),"",OFFSET('Smelter Look-up'!$H$4,$V171-4,0))</f>
        <v>Saijo</v>
      </c>
      <c r="J171" s="184" t="str">
        <f ca="1">IF(ISERROR($V171),"",OFFSET('Smelter Look-up'!$I$4,$V171-4,0))</f>
        <v>Ehime</v>
      </c>
      <c r="K171" s="224" t="s">
        <v>15831</v>
      </c>
      <c r="L171" s="224" t="s">
        <v>15831</v>
      </c>
      <c r="M171" s="224" t="s">
        <v>15831</v>
      </c>
      <c r="N171" s="224" t="s">
        <v>15831</v>
      </c>
      <c r="O171" s="224" t="s">
        <v>477</v>
      </c>
      <c r="P171" s="185" t="s">
        <v>15831</v>
      </c>
      <c r="Q171" s="225" t="s">
        <v>15831</v>
      </c>
      <c r="R171" s="182" t="str">
        <f ca="1">IF(ISERROR($V171),"",OFFSET('Smelter Look-up'!$C$4,$V171-4,0)&amp;"")</f>
        <v>Sumitomo Metal Mining Co., Ltd.</v>
      </c>
      <c r="S171" s="181" t="str">
        <f t="shared" ca="1" si="23"/>
        <v>JP</v>
      </c>
      <c r="T171" s="181" t="str">
        <f ca="1">IF(B171="","",IF(ISERROR(MATCH($J171,SorP!$B$1:$B$6226,0)),"",INDIRECT("'SorP'!$A$"&amp;MATCH($S171&amp;$J171,SorP!C:C,0))))</f>
        <v>JP-38</v>
      </c>
      <c r="U171" s="201"/>
      <c r="V171" s="226">
        <f ca="1">IF(C171="",NA(),IF(OR(C171="Smelter not listed",C171="Smelter not yet identified"),MATCH($B171&amp;$D171,'Smelter Look-up'!$J:$J,0),MATCH($B171&amp;$C171,'Smelter Look-up'!$J:$J,0)))</f>
        <v>274</v>
      </c>
      <c r="X171" s="227">
        <f t="shared" ca="1" si="24"/>
        <v>0</v>
      </c>
      <c r="AB171" s="228" t="str">
        <f t="shared" ca="1" si="25"/>
        <v>GoldSumitomo Metal Mining Co., Ltd.</v>
      </c>
    </row>
    <row r="172" spans="1:28" s="227" customFormat="1" ht="20.25">
      <c r="A172" s="181" t="s">
        <v>2404</v>
      </c>
      <c r="B172" s="182" t="str">
        <f ca="1">IF(LEN(A172)=0,"",INDEX('Smelter Look-up'!$A:$A,MATCH($A172,'Smelter Look-up'!$E:$E,0)))</f>
        <v>Gold</v>
      </c>
      <c r="C172" s="186" t="str">
        <f ca="1">IF(LEN(A172)=0,"",INDEX('Smelter Look-up'!$C:$C,MATCH($A172,'Smelter Look-up'!$E:$E,0)))</f>
        <v>SungEel HiMetal Co., Ltd.</v>
      </c>
      <c r="D172" s="230"/>
      <c r="E172" s="182" t="str">
        <f ca="1">IF(ISERROR($V172),"",OFFSET('Smelter Look-up'!$D$4,$V172-4,0)&amp;"")</f>
        <v>KOREA, REPUBLIC OF</v>
      </c>
      <c r="F172" s="182" t="str">
        <f ca="1">IF(ISERROR($V172),"",OFFSET('Smelter Look-up'!$E$4,$V172-4,0))</f>
        <v>CID002918</v>
      </c>
      <c r="G172" s="182" t="str">
        <f ca="1">IF(C172=$X$4,IF(ISERROR($V172),"Enter smelter details","RMI"),IF(ISERROR($V172),"",OFFSET('Smelter Look-up'!$F$4,$V172-4,0)))</f>
        <v>RMI</v>
      </c>
      <c r="H172" s="183" t="s">
        <v>15831</v>
      </c>
      <c r="I172" s="184" t="str">
        <f ca="1">IF(ISERROR($V172),"",OFFSET('Smelter Look-up'!$H$4,$V172-4,0))</f>
        <v>Gunsan-si</v>
      </c>
      <c r="J172" s="184" t="str">
        <f ca="1">IF(ISERROR($V172),"",OFFSET('Smelter Look-up'!$I$4,$V172-4,0))</f>
        <v>Jeollabuk-do</v>
      </c>
      <c r="K172" s="224" t="s">
        <v>15831</v>
      </c>
      <c r="L172" s="224" t="s">
        <v>15831</v>
      </c>
      <c r="M172" s="224" t="s">
        <v>15831</v>
      </c>
      <c r="N172" s="224" t="s">
        <v>15831</v>
      </c>
      <c r="O172" s="224" t="s">
        <v>15835</v>
      </c>
      <c r="P172" s="185" t="s">
        <v>475</v>
      </c>
      <c r="Q172" s="225" t="s">
        <v>15831</v>
      </c>
      <c r="R172" s="182" t="str">
        <f ca="1">IF(ISERROR($V172),"",OFFSET('Smelter Look-up'!$C$4,$V172-4,0)&amp;"")</f>
        <v>SungEel HiMetal Co., Ltd.</v>
      </c>
      <c r="S172" s="181" t="str">
        <f t="shared" ca="1" si="23"/>
        <v>KR</v>
      </c>
      <c r="T172" s="181" t="str">
        <f ca="1">IF(B172="","",IF(ISERROR(MATCH($J172,SorP!$B$1:$B$6226,0)),"",INDIRECT("'SorP'!$A$"&amp;MATCH($S172&amp;$J172,SorP!C:C,0))))</f>
        <v>KR-45</v>
      </c>
      <c r="U172" s="201"/>
      <c r="V172" s="226">
        <f ca="1">IF(C172="",NA(),IF(OR(C172="Smelter not listed",C172="Smelter not yet identified"),MATCH($B172&amp;$D172,'Smelter Look-up'!$J:$J,0),MATCH($B172&amp;$C172,'Smelter Look-up'!$J:$J,0)))</f>
        <v>275</v>
      </c>
      <c r="X172" s="227">
        <f t="shared" ca="1" si="24"/>
        <v>0</v>
      </c>
      <c r="AB172" s="228" t="str">
        <f t="shared" ca="1" si="25"/>
        <v>GoldSungEel HiMetal Co., Ltd.</v>
      </c>
    </row>
    <row r="173" spans="1:28" s="227" customFormat="1" ht="20.25">
      <c r="A173" s="181" t="s">
        <v>1676</v>
      </c>
      <c r="B173" s="182" t="str">
        <f ca="1">IF(LEN(A173)=0,"",INDEX('Smelter Look-up'!$A:$A,MATCH($A173,'Smelter Look-up'!$E:$E,0)))</f>
        <v>Gold</v>
      </c>
      <c r="C173" s="186" t="str">
        <f ca="1">IF(LEN(A173)=0,"",INDEX('Smelter Look-up'!$C:$C,MATCH($A173,'Smelter Look-up'!$E:$E,0)))</f>
        <v>T.C.A S.p.A</v>
      </c>
      <c r="D173" s="230"/>
      <c r="E173" s="182" t="str">
        <f ca="1">IF(ISERROR($V173),"",OFFSET('Smelter Look-up'!$D$4,$V173-4,0)&amp;"")</f>
        <v>ITALY</v>
      </c>
      <c r="F173" s="182" t="str">
        <f ca="1">IF(ISERROR($V173),"",OFFSET('Smelter Look-up'!$E$4,$V173-4,0))</f>
        <v>CID002580</v>
      </c>
      <c r="G173" s="182" t="str">
        <f ca="1">IF(C173=$X$4,IF(ISERROR($V173),"Enter smelter details","RMI"),IF(ISERROR($V173),"",OFFSET('Smelter Look-up'!$F$4,$V173-4,0)))</f>
        <v>RMI</v>
      </c>
      <c r="H173" s="183" t="s">
        <v>15831</v>
      </c>
      <c r="I173" s="184" t="str">
        <f ca="1">IF(ISERROR($V173),"",OFFSET('Smelter Look-up'!$H$4,$V173-4,0))</f>
        <v>Capolona</v>
      </c>
      <c r="J173" s="184" t="str">
        <f ca="1">IF(ISERROR($V173),"",OFFSET('Smelter Look-up'!$I$4,$V173-4,0))</f>
        <v>Toscana</v>
      </c>
      <c r="K173" s="224" t="s">
        <v>15831</v>
      </c>
      <c r="L173" s="224" t="s">
        <v>15831</v>
      </c>
      <c r="M173" s="224" t="s">
        <v>15831</v>
      </c>
      <c r="N173" s="224" t="s">
        <v>15831</v>
      </c>
      <c r="O173" s="224" t="s">
        <v>477</v>
      </c>
      <c r="P173" s="185" t="s">
        <v>15831</v>
      </c>
      <c r="Q173" s="225" t="s">
        <v>15831</v>
      </c>
      <c r="R173" s="182" t="str">
        <f ca="1">IF(ISERROR($V173),"",OFFSET('Smelter Look-up'!$C$4,$V173-4,0)&amp;"")</f>
        <v>T.C.A S.p.A</v>
      </c>
      <c r="S173" s="181" t="str">
        <f t="shared" ca="1" si="23"/>
        <v>IT</v>
      </c>
      <c r="T173" s="181" t="str">
        <f ca="1">IF(B173="","",IF(ISERROR(MATCH($J173,SorP!$B$1:$B$6226,0)),"",INDIRECT("'SorP'!$A$"&amp;MATCH($S173&amp;$J173,SorP!C:C,0))))</f>
        <v>IT-52</v>
      </c>
      <c r="U173" s="201"/>
      <c r="V173" s="226">
        <f ca="1">IF(C173="",NA(),IF(OR(C173="Smelter not listed",C173="Smelter not yet identified"),MATCH($B173&amp;$D173,'Smelter Look-up'!$J:$J,0),MATCH($B173&amp;$C173,'Smelter Look-up'!$J:$J,0)))</f>
        <v>278</v>
      </c>
      <c r="X173" s="227">
        <f t="shared" ca="1" si="24"/>
        <v>0</v>
      </c>
      <c r="AB173" s="228" t="str">
        <f t="shared" ca="1" si="25"/>
        <v>GoldT.C.A S.p.A</v>
      </c>
    </row>
    <row r="174" spans="1:28" s="227" customFormat="1" ht="20.25">
      <c r="A174" s="181" t="s">
        <v>713</v>
      </c>
      <c r="B174" s="182" t="str">
        <f ca="1">IF(LEN(A174)=0,"",INDEX('Smelter Look-up'!$A:$A,MATCH($A174,'Smelter Look-up'!$E:$E,0)))</f>
        <v>Gold</v>
      </c>
      <c r="C174" s="186" t="str">
        <f ca="1">IF(LEN(A174)=0,"",INDEX('Smelter Look-up'!$C:$C,MATCH($A174,'Smelter Look-up'!$E:$E,0)))</f>
        <v>Tanaka Kikinzoku Kogyo K.K.</v>
      </c>
      <c r="D174" s="230"/>
      <c r="E174" s="182" t="str">
        <f ca="1">IF(ISERROR($V174),"",OFFSET('Smelter Look-up'!$D$4,$V174-4,0)&amp;"")</f>
        <v>JAPAN</v>
      </c>
      <c r="F174" s="182" t="str">
        <f ca="1">IF(ISERROR($V174),"",OFFSET('Smelter Look-up'!$E$4,$V174-4,0))</f>
        <v>CID001875</v>
      </c>
      <c r="G174" s="182" t="str">
        <f ca="1">IF(C174=$X$4,IF(ISERROR($V174),"Enter smelter details","RMI"),IF(ISERROR($V174),"",OFFSET('Smelter Look-up'!$F$4,$V174-4,0)))</f>
        <v>RMI</v>
      </c>
      <c r="H174" s="183" t="s">
        <v>15831</v>
      </c>
      <c r="I174" s="184" t="str">
        <f ca="1">IF(ISERROR($V174),"",OFFSET('Smelter Look-up'!$H$4,$V174-4,0))</f>
        <v>Hiratsuka</v>
      </c>
      <c r="J174" s="184" t="str">
        <f ca="1">IF(ISERROR($V174),"",OFFSET('Smelter Look-up'!$I$4,$V174-4,0))</f>
        <v>Kanagawa</v>
      </c>
      <c r="K174" s="224" t="s">
        <v>15831</v>
      </c>
      <c r="L174" s="224" t="s">
        <v>15831</v>
      </c>
      <c r="M174" s="224" t="s">
        <v>15831</v>
      </c>
      <c r="N174" s="224" t="s">
        <v>15831</v>
      </c>
      <c r="O174" s="224" t="s">
        <v>477</v>
      </c>
      <c r="P174" s="185" t="s">
        <v>15831</v>
      </c>
      <c r="Q174" s="225" t="s">
        <v>15831</v>
      </c>
      <c r="R174" s="182" t="str">
        <f ca="1">IF(ISERROR($V174),"",OFFSET('Smelter Look-up'!$C$4,$V174-4,0)&amp;"")</f>
        <v>Tanaka Kikinzoku Kogyo K.K.</v>
      </c>
      <c r="S174" s="181" t="str">
        <f t="shared" ca="1" si="23"/>
        <v>JP</v>
      </c>
      <c r="T174" s="181" t="str">
        <f ca="1">IF(B174="","",IF(ISERROR(MATCH($J174,SorP!$B$1:$B$6226,0)),"",INDIRECT("'SorP'!$A$"&amp;MATCH($S174&amp;$J174,SorP!C:C,0))))</f>
        <v>JP-14</v>
      </c>
      <c r="U174" s="201"/>
      <c r="V174" s="226">
        <f ca="1">IF(C174="",NA(),IF(OR(C174="Smelter not listed",C174="Smelter not yet identified"),MATCH($B174&amp;$D174,'Smelter Look-up'!$J:$J,0),MATCH($B174&amp;$C174,'Smelter Look-up'!$J:$J,0)))</f>
        <v>287</v>
      </c>
      <c r="X174" s="227">
        <f t="shared" ca="1" si="24"/>
        <v>0</v>
      </c>
      <c r="AB174" s="228" t="str">
        <f t="shared" ca="1" si="25"/>
        <v>GoldTanaka Kikinzoku Kogyo K.K.</v>
      </c>
    </row>
    <row r="175" spans="1:28" s="227" customFormat="1" ht="20.25">
      <c r="A175" s="181" t="s">
        <v>716</v>
      </c>
      <c r="B175" s="182" t="str">
        <f ca="1">IF(LEN(A175)=0,"",INDEX('Smelter Look-up'!$A:$A,MATCH($A175,'Smelter Look-up'!$E:$E,0)))</f>
        <v>Gold</v>
      </c>
      <c r="C175" s="186" t="str">
        <f ca="1">IF(LEN(A175)=0,"",INDEX('Smelter Look-up'!$C:$C,MATCH($A175,'Smelter Look-up'!$E:$E,0)))</f>
        <v>Tokuriki Honten Co., Ltd.</v>
      </c>
      <c r="D175" s="230"/>
      <c r="E175" s="182" t="str">
        <f ca="1">IF(ISERROR($V175),"",OFFSET('Smelter Look-up'!$D$4,$V175-4,0)&amp;"")</f>
        <v>JAPAN</v>
      </c>
      <c r="F175" s="182" t="str">
        <f ca="1">IF(ISERROR($V175),"",OFFSET('Smelter Look-up'!$E$4,$V175-4,0))</f>
        <v>CID001938</v>
      </c>
      <c r="G175" s="182" t="str">
        <f ca="1">IF(C175=$X$4,IF(ISERROR($V175),"Enter smelter details","RMI"),IF(ISERROR($V175),"",OFFSET('Smelter Look-up'!$F$4,$V175-4,0)))</f>
        <v>RMI</v>
      </c>
      <c r="H175" s="183" t="s">
        <v>15831</v>
      </c>
      <c r="I175" s="184" t="str">
        <f ca="1">IF(ISERROR($V175),"",OFFSET('Smelter Look-up'!$H$4,$V175-4,0))</f>
        <v>Kuki</v>
      </c>
      <c r="J175" s="184" t="str">
        <f ca="1">IF(ISERROR($V175),"",OFFSET('Smelter Look-up'!$I$4,$V175-4,0))</f>
        <v>Saitama</v>
      </c>
      <c r="K175" s="224" t="s">
        <v>15831</v>
      </c>
      <c r="L175" s="224" t="s">
        <v>15831</v>
      </c>
      <c r="M175" s="224" t="s">
        <v>15831</v>
      </c>
      <c r="N175" s="224" t="s">
        <v>15831</v>
      </c>
      <c r="O175" s="224" t="s">
        <v>477</v>
      </c>
      <c r="P175" s="185" t="s">
        <v>15831</v>
      </c>
      <c r="Q175" s="225" t="s">
        <v>15831</v>
      </c>
      <c r="R175" s="182" t="str">
        <f ca="1">IF(ISERROR($V175),"",OFFSET('Smelter Look-up'!$C$4,$V175-4,0)&amp;"")</f>
        <v>Tokuriki Honten Co., Ltd.</v>
      </c>
      <c r="S175" s="181" t="str">
        <f t="shared" ca="1" si="23"/>
        <v>JP</v>
      </c>
      <c r="T175" s="181" t="str">
        <f ca="1">IF(B175="","",IF(ISERROR(MATCH($J175,SorP!$B$1:$B$6226,0)),"",INDIRECT("'SorP'!$A$"&amp;MATCH($S175&amp;$J175,SorP!C:C,0))))</f>
        <v>JP-11</v>
      </c>
      <c r="U175" s="201"/>
      <c r="V175" s="226">
        <f ca="1">IF(C175="",NA(),IF(OR(C175="Smelter not listed",C175="Smelter not yet identified"),MATCH($B175&amp;$D175,'Smelter Look-up'!$J:$J,0),MATCH($B175&amp;$C175,'Smelter Look-up'!$J:$J,0)))</f>
        <v>293</v>
      </c>
      <c r="X175" s="227">
        <f t="shared" ca="1" si="24"/>
        <v>0</v>
      </c>
      <c r="AB175" s="228" t="str">
        <f t="shared" ca="1" si="25"/>
        <v>GoldTokuriki Honten Co., Ltd.</v>
      </c>
    </row>
    <row r="176" spans="1:28" s="227" customFormat="1" ht="20.25">
      <c r="A176" s="181" t="s">
        <v>2280</v>
      </c>
      <c r="B176" s="182" t="str">
        <f ca="1">IF(LEN(A176)=0,"",INDEX('Smelter Look-up'!$A:$A,MATCH($A176,'Smelter Look-up'!$E:$E,0)))</f>
        <v>Gold</v>
      </c>
      <c r="C176" s="186" t="str">
        <f ca="1">IF(LEN(A176)=0,"",INDEX('Smelter Look-up'!$C:$C,MATCH($A176,'Smelter Look-up'!$E:$E,0)))</f>
        <v>TOO Tau-Ken-Altyn</v>
      </c>
      <c r="D176" s="230"/>
      <c r="E176" s="182" t="str">
        <f ca="1">IF(ISERROR($V176),"",OFFSET('Smelter Look-up'!$D$4,$V176-4,0)&amp;"")</f>
        <v>KAZAKHSTAN</v>
      </c>
      <c r="F176" s="182" t="str">
        <f ca="1">IF(ISERROR($V176),"",OFFSET('Smelter Look-up'!$E$4,$V176-4,0))</f>
        <v>CID002615</v>
      </c>
      <c r="G176" s="182" t="str">
        <f ca="1">IF(C176=$X$4,IF(ISERROR($V176),"Enter smelter details","RMI"),IF(ISERROR($V176),"",OFFSET('Smelter Look-up'!$F$4,$V176-4,0)))</f>
        <v>RMI</v>
      </c>
      <c r="H176" s="183" t="s">
        <v>15831</v>
      </c>
      <c r="I176" s="184" t="str">
        <f ca="1">IF(ISERROR($V176),"",OFFSET('Smelter Look-up'!$H$4,$V176-4,0))</f>
        <v>Astana</v>
      </c>
      <c r="J176" s="184" t="str">
        <f ca="1">IF(ISERROR($V176),"",OFFSET('Smelter Look-up'!$I$4,$V176-4,0))</f>
        <v>Almaty</v>
      </c>
      <c r="K176" s="224" t="s">
        <v>15831</v>
      </c>
      <c r="L176" s="224" t="s">
        <v>15831</v>
      </c>
      <c r="M176" s="224" t="s">
        <v>15831</v>
      </c>
      <c r="N176" s="224" t="s">
        <v>15831</v>
      </c>
      <c r="O176" s="224" t="s">
        <v>477</v>
      </c>
      <c r="P176" s="185" t="s">
        <v>15831</v>
      </c>
      <c r="Q176" s="225" t="s">
        <v>15831</v>
      </c>
      <c r="R176" s="182" t="str">
        <f ca="1">IF(ISERROR($V176),"",OFFSET('Smelter Look-up'!$C$4,$V176-4,0)&amp;"")</f>
        <v>TOO Tau-Ken-Altyn</v>
      </c>
      <c r="S176" s="181" t="str">
        <f t="shared" ca="1" si="23"/>
        <v>KZ</v>
      </c>
      <c r="T176" s="181" t="str">
        <f ca="1">IF(B176="","",IF(ISERROR(MATCH($J176,SorP!$B$1:$B$6226,0)),"",INDIRECT("'SorP'!$A$"&amp;MATCH($S176&amp;$J176,SorP!C:C,0))))</f>
        <v>KZ-ALA</v>
      </c>
      <c r="U176" s="201"/>
      <c r="V176" s="226">
        <f ca="1">IF(C176="",NA(),IF(OR(C176="Smelter not listed",C176="Smelter not yet identified"),MATCH($B176&amp;$D176,'Smelter Look-up'!$J:$J,0),MATCH($B176&amp;$C176,'Smelter Look-up'!$J:$J,0)))</f>
        <v>297</v>
      </c>
      <c r="X176" s="227">
        <f t="shared" ca="1" si="24"/>
        <v>0</v>
      </c>
      <c r="AB176" s="228" t="str">
        <f t="shared" ca="1" si="25"/>
        <v>GoldTOO Tau-Ken-Altyn</v>
      </c>
    </row>
    <row r="177" spans="1:28" s="227" customFormat="1" ht="25.5">
      <c r="A177" s="181" t="s">
        <v>718</v>
      </c>
      <c r="B177" s="182" t="str">
        <f ca="1">IF(LEN(A177)=0,"",INDEX('Smelter Look-up'!$A:$A,MATCH($A177,'Smelter Look-up'!$E:$E,0)))</f>
        <v>Gold</v>
      </c>
      <c r="C177" s="186" t="str">
        <f ca="1">IF(LEN(A177)=0,"",INDEX('Smelter Look-up'!$C:$C,MATCH($A177,'Smelter Look-up'!$E:$E,0)))</f>
        <v>Torecom</v>
      </c>
      <c r="D177" s="230"/>
      <c r="E177" s="182" t="str">
        <f ca="1">IF(ISERROR($V177),"",OFFSET('Smelter Look-up'!$D$4,$V177-4,0)&amp;"")</f>
        <v>KOREA, REPUBLIC OF</v>
      </c>
      <c r="F177" s="182" t="str">
        <f ca="1">IF(ISERROR($V177),"",OFFSET('Smelter Look-up'!$E$4,$V177-4,0))</f>
        <v>CID001955</v>
      </c>
      <c r="G177" s="182" t="str">
        <f ca="1">IF(C177=$X$4,IF(ISERROR($V177),"Enter smelter details","RMI"),IF(ISERROR($V177),"",OFFSET('Smelter Look-up'!$F$4,$V177-4,0)))</f>
        <v>RMI</v>
      </c>
      <c r="H177" s="183" t="s">
        <v>15831</v>
      </c>
      <c r="I177" s="184" t="str">
        <f ca="1">IF(ISERROR($V177),"",OFFSET('Smelter Look-up'!$H$4,$V177-4,0))</f>
        <v>Asan</v>
      </c>
      <c r="J177" s="184" t="str">
        <f ca="1">IF(ISERROR($V177),"",OFFSET('Smelter Look-up'!$I$4,$V177-4,0))</f>
        <v>Chungcheongnam-do</v>
      </c>
      <c r="K177" s="224" t="s">
        <v>15831</v>
      </c>
      <c r="L177" s="224" t="s">
        <v>15831</v>
      </c>
      <c r="M177" s="224" t="s">
        <v>15831</v>
      </c>
      <c r="N177" s="224" t="s">
        <v>15831</v>
      </c>
      <c r="O177" s="224" t="s">
        <v>477</v>
      </c>
      <c r="P177" s="185" t="s">
        <v>15831</v>
      </c>
      <c r="Q177" s="225" t="s">
        <v>15831</v>
      </c>
      <c r="R177" s="182" t="str">
        <f ca="1">IF(ISERROR($V177),"",OFFSET('Smelter Look-up'!$C$4,$V177-4,0)&amp;"")</f>
        <v>Torecom</v>
      </c>
      <c r="S177" s="181" t="str">
        <f t="shared" ca="1" si="23"/>
        <v>KR</v>
      </c>
      <c r="T177" s="181" t="str">
        <f ca="1">IF(B177="","",IF(ISERROR(MATCH($J177,SorP!$B$1:$B$6226,0)),"",INDIRECT("'SorP'!$A$"&amp;MATCH($S177&amp;$J177,SorP!C:C,0))))</f>
        <v>KR-44</v>
      </c>
      <c r="U177" s="201"/>
      <c r="V177" s="226">
        <f ca="1">IF(C177="",NA(),IF(OR(C177="Smelter not listed",C177="Smelter not yet identified"),MATCH($B177&amp;$D177,'Smelter Look-up'!$J:$J,0),MATCH($B177&amp;$C177,'Smelter Look-up'!$J:$J,0)))</f>
        <v>298</v>
      </c>
      <c r="X177" s="227">
        <f t="shared" ca="1" si="24"/>
        <v>0</v>
      </c>
      <c r="AB177" s="228" t="str">
        <f t="shared" ca="1" si="25"/>
        <v>GoldTorecom</v>
      </c>
    </row>
    <row r="178" spans="1:28" s="227" customFormat="1" ht="25.5">
      <c r="A178" s="181" t="s">
        <v>719</v>
      </c>
      <c r="B178" s="182" t="str">
        <f ca="1">IF(LEN(A178)=0,"",INDEX('Smelter Look-up'!$A:$A,MATCH($A178,'Smelter Look-up'!$E:$E,0)))</f>
        <v>Gold</v>
      </c>
      <c r="C178" s="186" t="str">
        <f ca="1">IF(LEN(A178)=0,"",INDEX('Smelter Look-up'!$C:$C,MATCH($A178,'Smelter Look-up'!$E:$E,0)))</f>
        <v>Umicore S.A. Business Unit Precious Metals Refining</v>
      </c>
      <c r="D178" s="230"/>
      <c r="E178" s="182" t="str">
        <f ca="1">IF(ISERROR($V178),"",OFFSET('Smelter Look-up'!$D$4,$V178-4,0)&amp;"")</f>
        <v>BELGIUM</v>
      </c>
      <c r="F178" s="182" t="str">
        <f ca="1">IF(ISERROR($V178),"",OFFSET('Smelter Look-up'!$E$4,$V178-4,0))</f>
        <v>CID001980</v>
      </c>
      <c r="G178" s="182" t="str">
        <f ca="1">IF(C178=$X$4,IF(ISERROR($V178),"Enter smelter details","RMI"),IF(ISERROR($V178),"",OFFSET('Smelter Look-up'!$F$4,$V178-4,0)))</f>
        <v>RMI</v>
      </c>
      <c r="H178" s="183" t="s">
        <v>15831</v>
      </c>
      <c r="I178" s="184" t="str">
        <f ca="1">IF(ISERROR($V178),"",OFFSET('Smelter Look-up'!$H$4,$V178-4,0))</f>
        <v>Hoboken</v>
      </c>
      <c r="J178" s="184" t="str">
        <f ca="1">IF(ISERROR($V178),"",OFFSET('Smelter Look-up'!$I$4,$V178-4,0))</f>
        <v>Antwerpen</v>
      </c>
      <c r="K178" s="224" t="s">
        <v>15831</v>
      </c>
      <c r="L178" s="224" t="s">
        <v>15831</v>
      </c>
      <c r="M178" s="224" t="s">
        <v>15831</v>
      </c>
      <c r="N178" s="224" t="s">
        <v>15831</v>
      </c>
      <c r="O178" s="224" t="s">
        <v>477</v>
      </c>
      <c r="P178" s="185" t="s">
        <v>15831</v>
      </c>
      <c r="Q178" s="225" t="s">
        <v>15831</v>
      </c>
      <c r="R178" s="182" t="str">
        <f ca="1">IF(ISERROR($V178),"",OFFSET('Smelter Look-up'!$C$4,$V178-4,0)&amp;"")</f>
        <v>Umicore S.A. Business Unit Precious Metals Refining</v>
      </c>
      <c r="S178" s="181" t="str">
        <f t="shared" ca="1" si="23"/>
        <v>BE</v>
      </c>
      <c r="T178" s="181" t="str">
        <f ca="1">IF(B178="","",IF(ISERROR(MATCH($J178,SorP!$B$1:$B$6226,0)),"",INDIRECT("'SorP'!$A$"&amp;MATCH($S178&amp;$J178,SorP!C:C,0))))</f>
        <v>BE-VAN</v>
      </c>
      <c r="U178" s="201"/>
      <c r="V178" s="226">
        <f ca="1">IF(C178="",NA(),IF(OR(C178="Smelter not listed",C178="Smelter not yet identified"),MATCH($B178&amp;$D178,'Smelter Look-up'!$J:$J,0),MATCH($B178&amp;$C178,'Smelter Look-up'!$J:$J,0)))</f>
        <v>302</v>
      </c>
      <c r="X178" s="227">
        <f t="shared" ca="1" si="24"/>
        <v>0</v>
      </c>
      <c r="AB178" s="228" t="str">
        <f t="shared" ca="1" si="25"/>
        <v>GoldUmicore S.A. Business Unit Precious Metals Refining</v>
      </c>
    </row>
    <row r="179" spans="1:28" s="227" customFormat="1" ht="25.5">
      <c r="A179" s="181" t="s">
        <v>720</v>
      </c>
      <c r="B179" s="182" t="str">
        <f ca="1">IF(LEN(A179)=0,"",INDEX('Smelter Look-up'!$A:$A,MATCH($A179,'Smelter Look-up'!$E:$E,0)))</f>
        <v>Gold</v>
      </c>
      <c r="C179" s="186" t="str">
        <f ca="1">IF(LEN(A179)=0,"",INDEX('Smelter Look-up'!$C:$C,MATCH($A179,'Smelter Look-up'!$E:$E,0)))</f>
        <v>United Precious Metal Refining, Inc.</v>
      </c>
      <c r="D179" s="230"/>
      <c r="E179" s="182" t="str">
        <f ca="1">IF(ISERROR($V179),"",OFFSET('Smelter Look-up'!$D$4,$V179-4,0)&amp;"")</f>
        <v>UNITED STATES OF AMERICA</v>
      </c>
      <c r="F179" s="182" t="str">
        <f ca="1">IF(ISERROR($V179),"",OFFSET('Smelter Look-up'!$E$4,$V179-4,0))</f>
        <v>CID001993</v>
      </c>
      <c r="G179" s="182" t="str">
        <f ca="1">IF(C179=$X$4,IF(ISERROR($V179),"Enter smelter details","RMI"),IF(ISERROR($V179),"",OFFSET('Smelter Look-up'!$F$4,$V179-4,0)))</f>
        <v>RMI</v>
      </c>
      <c r="H179" s="183" t="s">
        <v>15831</v>
      </c>
      <c r="I179" s="184" t="str">
        <f ca="1">IF(ISERROR($V179),"",OFFSET('Smelter Look-up'!$H$4,$V179-4,0))</f>
        <v>Alden</v>
      </c>
      <c r="J179" s="184" t="str">
        <f ca="1">IF(ISERROR($V179),"",OFFSET('Smelter Look-up'!$I$4,$V179-4,0))</f>
        <v>New York</v>
      </c>
      <c r="K179" s="224" t="s">
        <v>15831</v>
      </c>
      <c r="L179" s="224" t="s">
        <v>15831</v>
      </c>
      <c r="M179" s="224" t="s">
        <v>15831</v>
      </c>
      <c r="N179" s="224" t="s">
        <v>15831</v>
      </c>
      <c r="O179" s="224" t="s">
        <v>15832</v>
      </c>
      <c r="P179" s="185" t="s">
        <v>476</v>
      </c>
      <c r="Q179" s="225" t="s">
        <v>15831</v>
      </c>
      <c r="R179" s="182" t="str">
        <f ca="1">IF(ISERROR($V179),"",OFFSET('Smelter Look-up'!$C$4,$V179-4,0)&amp;"")</f>
        <v>United Precious Metal Refining, Inc.</v>
      </c>
      <c r="S179" s="181" t="str">
        <f t="shared" ca="1" si="23"/>
        <v>US</v>
      </c>
      <c r="T179" s="181" t="str">
        <f ca="1">IF(B179="","",IF(ISERROR(MATCH($J179,SorP!$B$1:$B$6226,0)),"",INDIRECT("'SorP'!$A$"&amp;MATCH($S179&amp;$J179,SorP!C:C,0))))</f>
        <v>US-NY</v>
      </c>
      <c r="U179" s="201"/>
      <c r="V179" s="226">
        <f ca="1">IF(C179="",NA(),IF(OR(C179="Smelter not listed",C179="Smelter not yet identified"),MATCH($B179&amp;$D179,'Smelter Look-up'!$J:$J,0),MATCH($B179&amp;$C179,'Smelter Look-up'!$J:$J,0)))</f>
        <v>303</v>
      </c>
      <c r="X179" s="227">
        <f t="shared" ca="1" si="24"/>
        <v>0</v>
      </c>
      <c r="AB179" s="228" t="str">
        <f t="shared" ca="1" si="25"/>
        <v>GoldUnited Precious Metal Refining, Inc.</v>
      </c>
    </row>
    <row r="180" spans="1:28" s="227" customFormat="1" ht="20.25">
      <c r="A180" s="181" t="s">
        <v>721</v>
      </c>
      <c r="B180" s="182" t="str">
        <f ca="1">IF(LEN(A180)=0,"",INDEX('Smelter Look-up'!$A:$A,MATCH($A180,'Smelter Look-up'!$E:$E,0)))</f>
        <v>Gold</v>
      </c>
      <c r="C180" s="186" t="str">
        <f ca="1">IF(LEN(A180)=0,"",INDEX('Smelter Look-up'!$C:$C,MATCH($A180,'Smelter Look-up'!$E:$E,0)))</f>
        <v>Valcambi S.A.</v>
      </c>
      <c r="D180" s="230"/>
      <c r="E180" s="182" t="str">
        <f ca="1">IF(ISERROR($V180),"",OFFSET('Smelter Look-up'!$D$4,$V180-4,0)&amp;"")</f>
        <v>SWITZERLAND</v>
      </c>
      <c r="F180" s="182" t="str">
        <f ca="1">IF(ISERROR($V180),"",OFFSET('Smelter Look-up'!$E$4,$V180-4,0))</f>
        <v>CID002003</v>
      </c>
      <c r="G180" s="182" t="str">
        <f ca="1">IF(C180=$X$4,IF(ISERROR($V180),"Enter smelter details","RMI"),IF(ISERROR($V180),"",OFFSET('Smelter Look-up'!$F$4,$V180-4,0)))</f>
        <v>RMI</v>
      </c>
      <c r="H180" s="183" t="s">
        <v>15831</v>
      </c>
      <c r="I180" s="184" t="str">
        <f ca="1">IF(ISERROR($V180),"",OFFSET('Smelter Look-up'!$H$4,$V180-4,0))</f>
        <v>Balerna</v>
      </c>
      <c r="J180" s="184" t="str">
        <f ca="1">IF(ISERROR($V180),"",OFFSET('Smelter Look-up'!$I$4,$V180-4,0))</f>
        <v>Ticino</v>
      </c>
      <c r="K180" s="224" t="s">
        <v>15831</v>
      </c>
      <c r="L180" s="224" t="s">
        <v>15831</v>
      </c>
      <c r="M180" s="224" t="s">
        <v>15831</v>
      </c>
      <c r="N180" s="224" t="s">
        <v>15831</v>
      </c>
      <c r="O180" s="224" t="s">
        <v>477</v>
      </c>
      <c r="P180" s="185" t="s">
        <v>15831</v>
      </c>
      <c r="Q180" s="225" t="s">
        <v>15831</v>
      </c>
      <c r="R180" s="182" t="str">
        <f ca="1">IF(ISERROR($V180),"",OFFSET('Smelter Look-up'!$C$4,$V180-4,0)&amp;"")</f>
        <v>Valcambi S.A.</v>
      </c>
      <c r="S180" s="181" t="str">
        <f t="shared" ca="1" si="23"/>
        <v>CH</v>
      </c>
      <c r="T180" s="181" t="str">
        <f ca="1">IF(B180="","",IF(ISERROR(MATCH($J180,SorP!$B$1:$B$6226,0)),"",INDIRECT("'SorP'!$A$"&amp;MATCH($S180&amp;$J180,SorP!C:C,0))))</f>
        <v>CH-TI</v>
      </c>
      <c r="U180" s="201"/>
      <c r="V180" s="226">
        <f ca="1">IF(C180="",NA(),IF(OR(C180="Smelter not listed",C180="Smelter not yet identified"),MATCH($B180&amp;$D180,'Smelter Look-up'!$J:$J,0),MATCH($B180&amp;$C180,'Smelter Look-up'!$J:$J,0)))</f>
        <v>304</v>
      </c>
      <c r="X180" s="227">
        <f t="shared" ca="1" si="24"/>
        <v>0</v>
      </c>
      <c r="AB180" s="228" t="str">
        <f t="shared" ca="1" si="25"/>
        <v>GoldValcambi S.A.</v>
      </c>
    </row>
    <row r="181" spans="1:28" s="227" customFormat="1" ht="20.25">
      <c r="A181" s="181" t="s">
        <v>14944</v>
      </c>
      <c r="B181" s="182" t="str">
        <f ca="1">IF(LEN(A181)=0,"",INDEX('Smelter Look-up'!$A:$A,MATCH($A181,'Smelter Look-up'!$E:$E,0)))</f>
        <v>Gold</v>
      </c>
      <c r="C181" s="186" t="str">
        <f ca="1">IF(LEN(A181)=0,"",INDEX('Smelter Look-up'!$C:$C,MATCH($A181,'Smelter Look-up'!$E:$E,0)))</f>
        <v>WEEEREFINING</v>
      </c>
      <c r="D181" s="230"/>
      <c r="E181" s="182" t="str">
        <f ca="1">IF(ISERROR($V181),"",OFFSET('Smelter Look-up'!$D$4,$V181-4,0)&amp;"")</f>
        <v>FRANCE</v>
      </c>
      <c r="F181" s="182" t="str">
        <f ca="1">IF(ISERROR($V181),"",OFFSET('Smelter Look-up'!$E$4,$V181-4,0))</f>
        <v>CID003615</v>
      </c>
      <c r="G181" s="182" t="str">
        <f ca="1">IF(C181=$X$4,IF(ISERROR($V181),"Enter smelter details","RMI"),IF(ISERROR($V181),"",OFFSET('Smelter Look-up'!$F$4,$V181-4,0)))</f>
        <v>RMI</v>
      </c>
      <c r="H181" s="183" t="s">
        <v>15831</v>
      </c>
      <c r="I181" s="184" t="str">
        <f ca="1">IF(ISERROR($V181),"",OFFSET('Smelter Look-up'!$H$4,$V181-4,0))</f>
        <v>Tourville-les-Ifs</v>
      </c>
      <c r="J181" s="184" t="str">
        <f ca="1">IF(ISERROR($V181),"",OFFSET('Smelter Look-up'!$I$4,$V181-4,0))</f>
        <v>Normandie</v>
      </c>
      <c r="K181" s="224" t="s">
        <v>15831</v>
      </c>
      <c r="L181" s="224" t="s">
        <v>15831</v>
      </c>
      <c r="M181" s="224" t="s">
        <v>15831</v>
      </c>
      <c r="N181" s="224" t="s">
        <v>15831</v>
      </c>
      <c r="O181" s="224" t="s">
        <v>15832</v>
      </c>
      <c r="P181" s="185" t="s">
        <v>476</v>
      </c>
      <c r="Q181" s="225" t="s">
        <v>15831</v>
      </c>
      <c r="R181" s="182" t="str">
        <f ca="1">IF(ISERROR($V181),"",OFFSET('Smelter Look-up'!$C$4,$V181-4,0)&amp;"")</f>
        <v>WEEEREFINING</v>
      </c>
      <c r="S181" s="181" t="str">
        <f t="shared" ca="1" si="23"/>
        <v>FR</v>
      </c>
      <c r="T181" s="181" t="str">
        <f ca="1">IF(B181="","",IF(ISERROR(MATCH($J181,SorP!$B$1:$B$6226,0)),"",INDIRECT("'SorP'!$A$"&amp;MATCH($S181&amp;$J181,SorP!C:C,0))))</f>
        <v>FR-NOR</v>
      </c>
      <c r="U181" s="201"/>
      <c r="V181" s="226">
        <f ca="1">IF(C181="",NA(),IF(OR(C181="Smelter not listed",C181="Smelter not yet identified"),MATCH($B181&amp;$D181,'Smelter Look-up'!$J:$J,0),MATCH($B181&amp;$C181,'Smelter Look-up'!$J:$J,0)))</f>
        <v>305</v>
      </c>
      <c r="X181" s="227">
        <f t="shared" ca="1" si="24"/>
        <v>0</v>
      </c>
      <c r="AB181" s="228" t="str">
        <f t="shared" ca="1" si="25"/>
        <v>GoldWEEEREFINING</v>
      </c>
    </row>
    <row r="182" spans="1:28" s="227" customFormat="1" ht="20.25">
      <c r="A182" s="181" t="s">
        <v>722</v>
      </c>
      <c r="B182" s="182" t="str">
        <f ca="1">IF(LEN(A182)=0,"",INDEX('Smelter Look-up'!$A:$A,MATCH($A182,'Smelter Look-up'!$E:$E,0)))</f>
        <v>Gold</v>
      </c>
      <c r="C182" s="186" t="str">
        <f ca="1">IF(LEN(A182)=0,"",INDEX('Smelter Look-up'!$C:$C,MATCH($A182,'Smelter Look-up'!$E:$E,0)))</f>
        <v>Western Australian Mint (T/a The Perth Mint)</v>
      </c>
      <c r="D182" s="230"/>
      <c r="E182" s="182" t="str">
        <f ca="1">IF(ISERROR($V182),"",OFFSET('Smelter Look-up'!$D$4,$V182-4,0)&amp;"")</f>
        <v>AUSTRALIA</v>
      </c>
      <c r="F182" s="182" t="str">
        <f ca="1">IF(ISERROR($V182),"",OFFSET('Smelter Look-up'!$E$4,$V182-4,0))</f>
        <v>CID002030</v>
      </c>
      <c r="G182" s="182" t="str">
        <f ca="1">IF(C182=$X$4,IF(ISERROR($V182),"Enter smelter details","RMI"),IF(ISERROR($V182),"",OFFSET('Smelter Look-up'!$F$4,$V182-4,0)))</f>
        <v>RMI</v>
      </c>
      <c r="H182" s="183" t="s">
        <v>15831</v>
      </c>
      <c r="I182" s="184" t="str">
        <f ca="1">IF(ISERROR($V182),"",OFFSET('Smelter Look-up'!$H$4,$V182-4,0))</f>
        <v>Newburn</v>
      </c>
      <c r="J182" s="184" t="str">
        <f ca="1">IF(ISERROR($V182),"",OFFSET('Smelter Look-up'!$I$4,$V182-4,0))</f>
        <v>Western Australia</v>
      </c>
      <c r="K182" s="224" t="s">
        <v>15831</v>
      </c>
      <c r="L182" s="224" t="s">
        <v>15831</v>
      </c>
      <c r="M182" s="224" t="s">
        <v>15831</v>
      </c>
      <c r="N182" s="224" t="s">
        <v>15831</v>
      </c>
      <c r="O182" s="224" t="s">
        <v>477</v>
      </c>
      <c r="P182" s="185" t="s">
        <v>15831</v>
      </c>
      <c r="Q182" s="225" t="s">
        <v>15831</v>
      </c>
      <c r="R182" s="182" t="str">
        <f ca="1">IF(ISERROR($V182),"",OFFSET('Smelter Look-up'!$C$4,$V182-4,0)&amp;"")</f>
        <v>Western Australian Mint (T/a The Perth Mint)</v>
      </c>
      <c r="S182" s="181" t="str">
        <f t="shared" ca="1" si="23"/>
        <v>AU</v>
      </c>
      <c r="T182" s="181" t="str">
        <f ca="1">IF(B182="","",IF(ISERROR(MATCH($J182,SorP!$B$1:$B$6226,0)),"",INDIRECT("'SorP'!$A$"&amp;MATCH($S182&amp;$J182,SorP!C:C,0))))</f>
        <v>AU-WA</v>
      </c>
      <c r="U182" s="201"/>
      <c r="V182" s="226">
        <f ca="1">IF(C182="",NA(),IF(OR(C182="Smelter not listed",C182="Smelter not yet identified"),MATCH($B182&amp;$D182,'Smelter Look-up'!$J:$J,0),MATCH($B182&amp;$C182,'Smelter Look-up'!$J:$J,0)))</f>
        <v>306</v>
      </c>
      <c r="X182" s="227">
        <f t="shared" ca="1" si="24"/>
        <v>0</v>
      </c>
      <c r="AB182" s="228" t="str">
        <f t="shared" ca="1" si="25"/>
        <v>GoldWestern Australian Mint (T/a The Perth Mint)</v>
      </c>
    </row>
    <row r="183" spans="1:28" s="227" customFormat="1" ht="20.25">
      <c r="A183" s="181" t="s">
        <v>2157</v>
      </c>
      <c r="B183" s="182" t="str">
        <f ca="1">IF(LEN(A183)=0,"",INDEX('Smelter Look-up'!$A:$A,MATCH($A183,'Smelter Look-up'!$E:$E,0)))</f>
        <v>Gold</v>
      </c>
      <c r="C183" s="186" t="str">
        <f ca="1">IF(LEN(A183)=0,"",INDEX('Smelter Look-up'!$C:$C,MATCH($A183,'Smelter Look-up'!$E:$E,0)))</f>
        <v>WIELAND Edelmetalle GmbH</v>
      </c>
      <c r="D183" s="230"/>
      <c r="E183" s="182" t="str">
        <f ca="1">IF(ISERROR($V183),"",OFFSET('Smelter Look-up'!$D$4,$V183-4,0)&amp;"")</f>
        <v>GERMANY</v>
      </c>
      <c r="F183" s="182" t="str">
        <f ca="1">IF(ISERROR($V183),"",OFFSET('Smelter Look-up'!$E$4,$V183-4,0))</f>
        <v>CID002778</v>
      </c>
      <c r="G183" s="182" t="str">
        <f ca="1">IF(C183=$X$4,IF(ISERROR($V183),"Enter smelter details","RMI"),IF(ISERROR($V183),"",OFFSET('Smelter Look-up'!$F$4,$V183-4,0)))</f>
        <v>RMI</v>
      </c>
      <c r="H183" s="183" t="s">
        <v>15831</v>
      </c>
      <c r="I183" s="184" t="str">
        <f ca="1">IF(ISERROR($V183),"",OFFSET('Smelter Look-up'!$H$4,$V183-4,0))</f>
        <v>Pforzheim</v>
      </c>
      <c r="J183" s="184" t="str">
        <f ca="1">IF(ISERROR($V183),"",OFFSET('Smelter Look-up'!$I$4,$V183-4,0))</f>
        <v>Baden-Württemberg</v>
      </c>
      <c r="K183" s="224" t="s">
        <v>15831</v>
      </c>
      <c r="L183" s="224" t="s">
        <v>15831</v>
      </c>
      <c r="M183" s="224" t="s">
        <v>15831</v>
      </c>
      <c r="N183" s="224" t="s">
        <v>15831</v>
      </c>
      <c r="O183" s="224" t="s">
        <v>15835</v>
      </c>
      <c r="P183" s="185" t="s">
        <v>475</v>
      </c>
      <c r="Q183" s="225" t="s">
        <v>15831</v>
      </c>
      <c r="R183" s="182" t="str">
        <f ca="1">IF(ISERROR($V183),"",OFFSET('Smelter Look-up'!$C$4,$V183-4,0)&amp;"")</f>
        <v>WIELAND Edelmetalle GmbH</v>
      </c>
      <c r="S183" s="181" t="str">
        <f t="shared" ca="1" si="23"/>
        <v>DE</v>
      </c>
      <c r="T183" s="181" t="str">
        <f ca="1">IF(B183="","",IF(ISERROR(MATCH($J183,SorP!$B$1:$B$6226,0)),"",INDIRECT("'SorP'!$A$"&amp;MATCH($S183&amp;$J183,SorP!C:C,0))))</f>
        <v>DE-BW</v>
      </c>
      <c r="U183" s="201"/>
      <c r="V183" s="226">
        <f ca="1">IF(C183="",NA(),IF(OR(C183="Smelter not listed",C183="Smelter not yet identified"),MATCH($B183&amp;$D183,'Smelter Look-up'!$J:$J,0),MATCH($B183&amp;$C183,'Smelter Look-up'!$J:$J,0)))</f>
        <v>307</v>
      </c>
      <c r="X183" s="227">
        <f t="shared" ca="1" si="24"/>
        <v>0</v>
      </c>
      <c r="AB183" s="228" t="str">
        <f t="shared" ca="1" si="25"/>
        <v>GoldWIELAND Edelmetalle GmbH</v>
      </c>
    </row>
    <row r="184" spans="1:28" s="227" customFormat="1" ht="20.25">
      <c r="A184" s="181" t="s">
        <v>723</v>
      </c>
      <c r="B184" s="182" t="str">
        <f ca="1">IF(LEN(A184)=0,"",INDEX('Smelter Look-up'!$A:$A,MATCH($A184,'Smelter Look-up'!$E:$E,0)))</f>
        <v>Gold</v>
      </c>
      <c r="C184" s="186" t="str">
        <f ca="1">IF(LEN(A184)=0,"",INDEX('Smelter Look-up'!$C:$C,MATCH($A184,'Smelter Look-up'!$E:$E,0)))</f>
        <v>Yamakin Co., Ltd.</v>
      </c>
      <c r="D184" s="230"/>
      <c r="E184" s="182" t="str">
        <f ca="1">IF(ISERROR($V184),"",OFFSET('Smelter Look-up'!$D$4,$V184-4,0)&amp;"")</f>
        <v>JAPAN</v>
      </c>
      <c r="F184" s="182" t="str">
        <f ca="1">IF(ISERROR($V184),"",OFFSET('Smelter Look-up'!$E$4,$V184-4,0))</f>
        <v>CID002100</v>
      </c>
      <c r="G184" s="182" t="str">
        <f ca="1">IF(C184=$X$4,IF(ISERROR($V184),"Enter smelter details","RMI"),IF(ISERROR($V184),"",OFFSET('Smelter Look-up'!$F$4,$V184-4,0)))</f>
        <v>RMI</v>
      </c>
      <c r="H184" s="183" t="s">
        <v>15831</v>
      </c>
      <c r="I184" s="184" t="str">
        <f ca="1">IF(ISERROR($V184),"",OFFSET('Smelter Look-up'!$H$4,$V184-4,0))</f>
        <v>Konan</v>
      </c>
      <c r="J184" s="184" t="str">
        <f ca="1">IF(ISERROR($V184),"",OFFSET('Smelter Look-up'!$I$4,$V184-4,0))</f>
        <v>Kochi</v>
      </c>
      <c r="K184" s="224" t="s">
        <v>15831</v>
      </c>
      <c r="L184" s="224" t="s">
        <v>15831</v>
      </c>
      <c r="M184" s="224" t="s">
        <v>15831</v>
      </c>
      <c r="N184" s="224" t="s">
        <v>15831</v>
      </c>
      <c r="O184" s="224" t="s">
        <v>477</v>
      </c>
      <c r="P184" s="185" t="s">
        <v>15831</v>
      </c>
      <c r="Q184" s="225" t="s">
        <v>15831</v>
      </c>
      <c r="R184" s="182" t="str">
        <f ca="1">IF(ISERROR($V184),"",OFFSET('Smelter Look-up'!$C$4,$V184-4,0)&amp;"")</f>
        <v>Yamakin Co., Ltd.</v>
      </c>
      <c r="S184" s="181" t="str">
        <f t="shared" ca="1" si="23"/>
        <v>JP</v>
      </c>
      <c r="T184" s="181" t="str">
        <f ca="1">IF(B184="","",IF(ISERROR(MATCH($J184,SorP!$B$1:$B$6226,0)),"",INDIRECT("'SorP'!$A$"&amp;MATCH($S184&amp;$J184,SorP!C:C,0))))</f>
        <v>JP-39</v>
      </c>
      <c r="U184" s="201"/>
      <c r="V184" s="226">
        <f ca="1">IF(C184="",NA(),IF(OR(C184="Smelter not listed",C184="Smelter not yet identified"),MATCH($B184&amp;$D184,'Smelter Look-up'!$J:$J,0),MATCH($B184&amp;$C184,'Smelter Look-up'!$J:$J,0)))</f>
        <v>310</v>
      </c>
      <c r="X184" s="227">
        <f t="shared" ca="1" si="24"/>
        <v>0</v>
      </c>
      <c r="AB184" s="228" t="str">
        <f t="shared" ca="1" si="25"/>
        <v>GoldYamakin Co., Ltd.</v>
      </c>
    </row>
    <row r="185" spans="1:28" s="227" customFormat="1" ht="20.25">
      <c r="A185" s="181" t="s">
        <v>724</v>
      </c>
      <c r="B185" s="182" t="str">
        <f ca="1">IF(LEN(A185)=0,"",INDEX('Smelter Look-up'!$A:$A,MATCH($A185,'Smelter Look-up'!$E:$E,0)))</f>
        <v>Gold</v>
      </c>
      <c r="C185" s="186" t="str">
        <f ca="1">IF(LEN(A185)=0,"",INDEX('Smelter Look-up'!$C:$C,MATCH($A185,'Smelter Look-up'!$E:$E,0)))</f>
        <v>Yokohama Metal Co., Ltd.</v>
      </c>
      <c r="D185" s="230"/>
      <c r="E185" s="182" t="str">
        <f ca="1">IF(ISERROR($V185),"",OFFSET('Smelter Look-up'!$D$4,$V185-4,0)&amp;"")</f>
        <v>JAPAN</v>
      </c>
      <c r="F185" s="182" t="str">
        <f ca="1">IF(ISERROR($V185),"",OFFSET('Smelter Look-up'!$E$4,$V185-4,0))</f>
        <v>CID002129</v>
      </c>
      <c r="G185" s="182" t="str">
        <f ca="1">IF(C185=$X$4,IF(ISERROR($V185),"Enter smelter details","RMI"),IF(ISERROR($V185),"",OFFSET('Smelter Look-up'!$F$4,$V185-4,0)))</f>
        <v>RMI</v>
      </c>
      <c r="H185" s="183" t="s">
        <v>15831</v>
      </c>
      <c r="I185" s="184" t="str">
        <f ca="1">IF(ISERROR($V185),"",OFFSET('Smelter Look-up'!$H$4,$V185-4,0))</f>
        <v>Sagamihara</v>
      </c>
      <c r="J185" s="184" t="str">
        <f ca="1">IF(ISERROR($V185),"",OFFSET('Smelter Look-up'!$I$4,$V185-4,0))</f>
        <v>Kanagawa</v>
      </c>
      <c r="K185" s="224" t="s">
        <v>15831</v>
      </c>
      <c r="L185" s="224" t="s">
        <v>15831</v>
      </c>
      <c r="M185" s="224" t="s">
        <v>15831</v>
      </c>
      <c r="N185" s="224" t="s">
        <v>15831</v>
      </c>
      <c r="O185" s="224" t="s">
        <v>477</v>
      </c>
      <c r="P185" s="185" t="s">
        <v>15831</v>
      </c>
      <c r="Q185" s="225" t="s">
        <v>15831</v>
      </c>
      <c r="R185" s="182" t="str">
        <f ca="1">IF(ISERROR($V185),"",OFFSET('Smelter Look-up'!$C$4,$V185-4,0)&amp;"")</f>
        <v>Yokohama Metal Co., Ltd.</v>
      </c>
      <c r="S185" s="181" t="str">
        <f t="shared" ca="1" si="23"/>
        <v>JP</v>
      </c>
      <c r="T185" s="181" t="str">
        <f ca="1">IF(B185="","",IF(ISERROR(MATCH($J185,SorP!$B$1:$B$6226,0)),"",INDIRECT("'SorP'!$A$"&amp;MATCH($S185&amp;$J185,SorP!C:C,0))))</f>
        <v>JP-14</v>
      </c>
      <c r="U185" s="201"/>
      <c r="V185" s="226">
        <f ca="1">IF(C185="",NA(),IF(OR(C185="Smelter not listed",C185="Smelter not yet identified"),MATCH($B185&amp;$D185,'Smelter Look-up'!$J:$J,0),MATCH($B185&amp;$C185,'Smelter Look-up'!$J:$J,0)))</f>
        <v>316</v>
      </c>
      <c r="X185" s="227">
        <f t="shared" ca="1" si="24"/>
        <v>0</v>
      </c>
      <c r="AB185" s="228" t="str">
        <f t="shared" ca="1" si="25"/>
        <v>GoldYokohama Metal Co., Ltd.</v>
      </c>
    </row>
    <row r="186" spans="1:28" s="227" customFormat="1" ht="25.5">
      <c r="A186" s="181" t="s">
        <v>726</v>
      </c>
      <c r="B186" s="182" t="str">
        <f ca="1">IF(LEN(A186)=0,"",INDEX('Smelter Look-up'!$A:$A,MATCH($A186,'Smelter Look-up'!$E:$E,0)))</f>
        <v>Gold</v>
      </c>
      <c r="C186" s="186" t="str">
        <f ca="1">IF(LEN(A186)=0,"",INDEX('Smelter Look-up'!$C:$C,MATCH($A186,'Smelter Look-up'!$E:$E,0)))</f>
        <v>Zhongyuan Gold Smelter of Zhongjin Gold Corporation</v>
      </c>
      <c r="D186" s="230"/>
      <c r="E186" s="182" t="str">
        <f ca="1">IF(ISERROR($V186),"",OFFSET('Smelter Look-up'!$D$4,$V186-4,0)&amp;"")</f>
        <v>CHINA</v>
      </c>
      <c r="F186" s="182" t="str">
        <f ca="1">IF(ISERROR($V186),"",OFFSET('Smelter Look-up'!$E$4,$V186-4,0))</f>
        <v>CID002224</v>
      </c>
      <c r="G186" s="182" t="str">
        <f ca="1">IF(C186=$X$4,IF(ISERROR($V186),"Enter smelter details","RMI"),IF(ISERROR($V186),"",OFFSET('Smelter Look-up'!$F$4,$V186-4,0)))</f>
        <v>RMI</v>
      </c>
      <c r="H186" s="183" t="s">
        <v>15831</v>
      </c>
      <c r="I186" s="184" t="str">
        <f ca="1">IF(ISERROR($V186),"",OFFSET('Smelter Look-up'!$H$4,$V186-4,0))</f>
        <v>Sanmenxia</v>
      </c>
      <c r="J186" s="184" t="str">
        <f ca="1">IF(ISERROR($V186),"",OFFSET('Smelter Look-up'!$I$4,$V186-4,0))</f>
        <v>Henan Sheng</v>
      </c>
      <c r="K186" s="224" t="s">
        <v>15831</v>
      </c>
      <c r="L186" s="224" t="s">
        <v>15831</v>
      </c>
      <c r="M186" s="224" t="s">
        <v>15831</v>
      </c>
      <c r="N186" s="224" t="s">
        <v>15831</v>
      </c>
      <c r="O186" s="224" t="s">
        <v>477</v>
      </c>
      <c r="P186" s="185" t="s">
        <v>15831</v>
      </c>
      <c r="Q186" s="225" t="s">
        <v>15831</v>
      </c>
      <c r="R186" s="182" t="str">
        <f ca="1">IF(ISERROR($V186),"",OFFSET('Smelter Look-up'!$C$4,$V186-4,0)&amp;"")</f>
        <v>Zhongyuan Gold Smelter of Zhongjin Gold Corporation</v>
      </c>
      <c r="S186" s="181" t="str">
        <f t="shared" ca="1" si="23"/>
        <v>CN</v>
      </c>
      <c r="T186" s="181" t="str">
        <f ca="1">IF(B186="","",IF(ISERROR(MATCH($J186,SorP!$B$1:$B$6226,0)),"",INDIRECT("'SorP'!$A$"&amp;MATCH($S186&amp;$J186,SorP!C:C,0))))</f>
        <v>CN-HA</v>
      </c>
      <c r="U186" s="201"/>
      <c r="V186" s="226">
        <f ca="1">IF(C186="",NA(),IF(OR(C186="Smelter not listed",C186="Smelter not yet identified"),MATCH($B186&amp;$D186,'Smelter Look-up'!$J:$J,0),MATCH($B186&amp;$C186,'Smelter Look-up'!$J:$J,0)))</f>
        <v>326</v>
      </c>
      <c r="X186" s="227">
        <f t="shared" ca="1" si="24"/>
        <v>0</v>
      </c>
      <c r="AB186" s="228" t="str">
        <f t="shared" ca="1" si="25"/>
        <v>GoldZhongyuan Gold Smelter of Zhongjin Gold Corporation</v>
      </c>
    </row>
    <row r="187" spans="1:28" s="227" customFormat="1" ht="20.25">
      <c r="A187" s="181" t="s">
        <v>727</v>
      </c>
      <c r="B187" s="182" t="str">
        <f ca="1">IF(LEN(A187)=0,"",INDEX('Smelter Look-up'!$A:$A,MATCH($A187,'Smelter Look-up'!$E:$E,0)))</f>
        <v>Gold</v>
      </c>
      <c r="C187" s="186" t="str">
        <f ca="1">IF(LEN(A187)=0,"",INDEX('Smelter Look-up'!$C:$C,MATCH($A187,'Smelter Look-up'!$E:$E,0)))</f>
        <v>Gold Refinery of Zijin Mining Group Co., Ltd.</v>
      </c>
      <c r="D187" s="230"/>
      <c r="E187" s="182" t="str">
        <f ca="1">IF(ISERROR($V187),"",OFFSET('Smelter Look-up'!$D$4,$V187-4,0)&amp;"")</f>
        <v>CHINA</v>
      </c>
      <c r="F187" s="182" t="str">
        <f ca="1">IF(ISERROR($V187),"",OFFSET('Smelter Look-up'!$E$4,$V187-4,0))</f>
        <v>CID002243</v>
      </c>
      <c r="G187" s="182" t="str">
        <f ca="1">IF(C187=$X$4,IF(ISERROR($V187),"Enter smelter details","RMI"),IF(ISERROR($V187),"",OFFSET('Smelter Look-up'!$F$4,$V187-4,0)))</f>
        <v>RMI</v>
      </c>
      <c r="H187" s="183" t="s">
        <v>15831</v>
      </c>
      <c r="I187" s="184" t="str">
        <f ca="1">IF(ISERROR($V187),"",OFFSET('Smelter Look-up'!$H$4,$V187-4,0))</f>
        <v>Shanghang</v>
      </c>
      <c r="J187" s="184" t="str">
        <f ca="1">IF(ISERROR($V187),"",OFFSET('Smelter Look-up'!$I$4,$V187-4,0))</f>
        <v>Fujian Sheng</v>
      </c>
      <c r="K187" s="224" t="s">
        <v>15831</v>
      </c>
      <c r="L187" s="224" t="s">
        <v>15831</v>
      </c>
      <c r="M187" s="224" t="s">
        <v>15831</v>
      </c>
      <c r="N187" s="224" t="s">
        <v>15831</v>
      </c>
      <c r="O187" s="224" t="s">
        <v>477</v>
      </c>
      <c r="P187" s="185" t="s">
        <v>15831</v>
      </c>
      <c r="Q187" s="225" t="s">
        <v>15831</v>
      </c>
      <c r="R187" s="182" t="str">
        <f ca="1">IF(ISERROR($V187),"",OFFSET('Smelter Look-up'!$C$4,$V187-4,0)&amp;"")</f>
        <v>Gold Refinery of Zijin Mining Group Co., Ltd.</v>
      </c>
      <c r="S187" s="181" t="str">
        <f t="shared" ca="1" si="23"/>
        <v>CN</v>
      </c>
      <c r="T187" s="181" t="str">
        <f ca="1">IF(B187="","",IF(ISERROR(MATCH($J187,SorP!$B$1:$B$6226,0)),"",INDIRECT("'SorP'!$A$"&amp;MATCH($S187&amp;$J187,SorP!C:C,0))))</f>
        <v>CN-FJ</v>
      </c>
      <c r="U187" s="201"/>
      <c r="V187" s="226">
        <f ca="1">IF(C187="",NA(),IF(OR(C187="Smelter not listed",C187="Smelter not yet identified"),MATCH($B187&amp;$D187,'Smelter Look-up'!$J:$J,0),MATCH($B187&amp;$C187,'Smelter Look-up'!$J:$J,0)))</f>
        <v>95</v>
      </c>
      <c r="X187" s="227">
        <f t="shared" ca="1" si="24"/>
        <v>0</v>
      </c>
      <c r="AB187" s="228" t="str">
        <f t="shared" ca="1" si="25"/>
        <v>GoldGold Refinery of Zijin Mining Group Co., Ltd.</v>
      </c>
    </row>
    <row r="188" spans="1:28" s="227" customFormat="1" ht="25.5">
      <c r="A188" s="181" t="s">
        <v>767</v>
      </c>
      <c r="B188" s="182" t="str">
        <f ca="1">IF(LEN(A188)=0,"",INDEX('Smelter Look-up'!$A:$A,MATCH($A188,'Smelter Look-up'!$E:$E,0)))</f>
        <v>Tungsten</v>
      </c>
      <c r="C188" s="186" t="str">
        <f ca="1">IF(LEN(A188)=0,"",INDEX('Smelter Look-up'!$C:$C,MATCH($A188,'Smelter Look-up'!$E:$E,0)))</f>
        <v>A.L.M.T. Corp.</v>
      </c>
      <c r="D188" s="230"/>
      <c r="E188" s="182" t="str">
        <f ca="1">IF(ISERROR($V188),"",OFFSET('Smelter Look-up'!$D$4,$V188-4,0)&amp;"")</f>
        <v>JAPAN</v>
      </c>
      <c r="F188" s="182" t="str">
        <f ca="1">IF(ISERROR($V188),"",OFFSET('Smelter Look-up'!$E$4,$V188-4,0))</f>
        <v>CID000004</v>
      </c>
      <c r="G188" s="182" t="str">
        <f ca="1">IF(C188=$X$4,IF(ISERROR($V188),"Enter smelter details","RMI"),IF(ISERROR($V188),"",OFFSET('Smelter Look-up'!$F$4,$V188-4,0)))</f>
        <v>RMI</v>
      </c>
      <c r="H188" s="183" t="s">
        <v>15831</v>
      </c>
      <c r="I188" s="184" t="str">
        <f ca="1">IF(ISERROR($V188),"",OFFSET('Smelter Look-up'!$H$4,$V188-4,0))</f>
        <v>Toyama City</v>
      </c>
      <c r="J188" s="184" t="str">
        <f ca="1">IF(ISERROR($V188),"",OFFSET('Smelter Look-up'!$I$4,$V188-4,0))</f>
        <v>Toyama</v>
      </c>
      <c r="K188" s="224" t="s">
        <v>15831</v>
      </c>
      <c r="L188" s="224" t="s">
        <v>15831</v>
      </c>
      <c r="M188" s="224" t="s">
        <v>15831</v>
      </c>
      <c r="N188" s="224" t="s">
        <v>15831</v>
      </c>
      <c r="O188" s="224" t="s">
        <v>15833</v>
      </c>
      <c r="P188" s="185" t="s">
        <v>476</v>
      </c>
      <c r="Q188" s="225" t="s">
        <v>15831</v>
      </c>
      <c r="R188" s="182" t="str">
        <f ca="1">IF(ISERROR($V188),"",OFFSET('Smelter Look-up'!$C$4,$V188-4,0)&amp;"")</f>
        <v>A.L.M.T. Corp.</v>
      </c>
      <c r="S188" s="181" t="str">
        <f t="shared" ca="1" si="23"/>
        <v>JP</v>
      </c>
      <c r="T188" s="181" t="str">
        <f ca="1">IF(B188="","",IF(ISERROR(MATCH($J188,SorP!$B$1:$B$6226,0)),"",INDIRECT("'SorP'!$A$"&amp;MATCH($S188&amp;$J188,SorP!C:C,0))))</f>
        <v>JP-16</v>
      </c>
      <c r="U188" s="201"/>
      <c r="V188" s="226">
        <f ca="1">IF(C188="",NA(),IF(OR(C188="Smelter not listed",C188="Smelter not yet identified"),MATCH($B188&amp;$D188,'Smelter Look-up'!$J:$J,0),MATCH($B188&amp;$C188,'Smelter Look-up'!$J:$J,0)))</f>
        <v>553</v>
      </c>
      <c r="X188" s="227">
        <f t="shared" ca="1" si="24"/>
        <v>0</v>
      </c>
      <c r="AB188" s="228" t="str">
        <f t="shared" ca="1" si="25"/>
        <v>TungstenA.L.M.T. Corp.</v>
      </c>
    </row>
    <row r="189" spans="1:28" s="227" customFormat="1" ht="25.5">
      <c r="A189" s="181" t="s">
        <v>13777</v>
      </c>
      <c r="B189" s="182" t="str">
        <f ca="1">IF(LEN(A189)=0,"",INDEX('Smelter Look-up'!$A:$A,MATCH($A189,'Smelter Look-up'!$E:$E,0)))</f>
        <v>Tungsten</v>
      </c>
      <c r="C189" s="186" t="str">
        <f ca="1">IF(LEN(A189)=0,"",INDEX('Smelter Look-up'!$C:$C,MATCH($A189,'Smelter Look-up'!$E:$E,0)))</f>
        <v>Asia Tungsten Products Vietnam Ltd.</v>
      </c>
      <c r="D189" s="230"/>
      <c r="E189" s="182" t="str">
        <f ca="1">IF(ISERROR($V189),"",OFFSET('Smelter Look-up'!$D$4,$V189-4,0)&amp;"")</f>
        <v>VIET NAM</v>
      </c>
      <c r="F189" s="182" t="str">
        <f ca="1">IF(ISERROR($V189),"",OFFSET('Smelter Look-up'!$E$4,$V189-4,0))</f>
        <v>CID002502</v>
      </c>
      <c r="G189" s="182" t="str">
        <f ca="1">IF(C189=$X$4,IF(ISERROR($V189),"Enter smelter details","RMI"),IF(ISERROR($V189),"",OFFSET('Smelter Look-up'!$F$4,$V189-4,0)))</f>
        <v>RMI</v>
      </c>
      <c r="H189" s="183" t="s">
        <v>15831</v>
      </c>
      <c r="I189" s="184" t="str">
        <f ca="1">IF(ISERROR($V189),"",OFFSET('Smelter Look-up'!$H$4,$V189-4,0))</f>
        <v>Vinh Bao District</v>
      </c>
      <c r="J189" s="184" t="str">
        <f ca="1">IF(ISERROR($V189),"",OFFSET('Smelter Look-up'!$I$4,$V189-4,0))</f>
        <v>Hai Phong</v>
      </c>
      <c r="K189" s="224" t="s">
        <v>15831</v>
      </c>
      <c r="L189" s="224" t="s">
        <v>15831</v>
      </c>
      <c r="M189" s="224" t="s">
        <v>15831</v>
      </c>
      <c r="N189" s="224" t="s">
        <v>15831</v>
      </c>
      <c r="O189" s="224" t="s">
        <v>15833</v>
      </c>
      <c r="P189" s="185" t="s">
        <v>476</v>
      </c>
      <c r="Q189" s="225" t="s">
        <v>15831</v>
      </c>
      <c r="R189" s="182" t="str">
        <f ca="1">IF(ISERROR($V189),"",OFFSET('Smelter Look-up'!$C$4,$V189-4,0)&amp;"")</f>
        <v>Asia Tungsten Products Vietnam Ltd.</v>
      </c>
      <c r="S189" s="181" t="str">
        <f t="shared" ca="1" si="23"/>
        <v>VN</v>
      </c>
      <c r="T189" s="181" t="str">
        <f ca="1">IF(B189="","",IF(ISERROR(MATCH($J189,SorP!$B$1:$B$6226,0)),"",INDIRECT("'SorP'!$A$"&amp;MATCH($S189&amp;$J189,SorP!C:C,0))))</f>
        <v>VN-HP</v>
      </c>
      <c r="U189" s="201"/>
      <c r="V189" s="226">
        <f ca="1">IF(C189="",NA(),IF(OR(C189="Smelter not listed",C189="Smelter not yet identified"),MATCH($B189&amp;$D189,'Smelter Look-up'!$J:$J,0),MATCH($B189&amp;$C189,'Smelter Look-up'!$J:$J,0)))</f>
        <v>561</v>
      </c>
      <c r="X189" s="227">
        <f t="shared" ca="1" si="24"/>
        <v>0</v>
      </c>
      <c r="AB189" s="228" t="str">
        <f t="shared" ca="1" si="25"/>
        <v>TungstenAsia Tungsten Products Vietnam Ltd.</v>
      </c>
    </row>
    <row r="190" spans="1:28" s="227" customFormat="1" ht="25.5">
      <c r="A190" s="181" t="s">
        <v>13724</v>
      </c>
      <c r="B190" s="182" t="str">
        <f ca="1">IF(LEN(A190)=0,"",INDEX('Smelter Look-up'!$A:$A,MATCH($A190,'Smelter Look-up'!$E:$E,0)))</f>
        <v>Tungsten</v>
      </c>
      <c r="C190" s="186" t="str">
        <f ca="1">IF(LEN(A190)=0,"",INDEX('Smelter Look-up'!$C:$C,MATCH($A190,'Smelter Look-up'!$E:$E,0)))</f>
        <v>China Molybdenum Tungsten Co., Ltd.</v>
      </c>
      <c r="D190" s="230"/>
      <c r="E190" s="182" t="str">
        <f ca="1">IF(ISERROR($V190),"",OFFSET('Smelter Look-up'!$D$4,$V190-4,0)&amp;"")</f>
        <v>CHINA</v>
      </c>
      <c r="F190" s="182" t="str">
        <f ca="1">IF(ISERROR($V190),"",OFFSET('Smelter Look-up'!$E$4,$V190-4,0))</f>
        <v>CID002641</v>
      </c>
      <c r="G190" s="182" t="str">
        <f ca="1">IF(C190=$X$4,IF(ISERROR($V190),"Enter smelter details","RMI"),IF(ISERROR($V190),"",OFFSET('Smelter Look-up'!$F$4,$V190-4,0)))</f>
        <v>RMI</v>
      </c>
      <c r="H190" s="183" t="s">
        <v>15831</v>
      </c>
      <c r="I190" s="184" t="str">
        <f ca="1">IF(ISERROR($V190),"",OFFSET('Smelter Look-up'!$H$4,$V190-4,0))</f>
        <v>Luoyang</v>
      </c>
      <c r="J190" s="184" t="str">
        <f ca="1">IF(ISERROR($V190),"",OFFSET('Smelter Look-up'!$I$4,$V190-4,0))</f>
        <v>Henan Sheng</v>
      </c>
      <c r="K190" s="224" t="s">
        <v>15831</v>
      </c>
      <c r="L190" s="224" t="s">
        <v>15831</v>
      </c>
      <c r="M190" s="224" t="s">
        <v>15831</v>
      </c>
      <c r="N190" s="224" t="s">
        <v>15831</v>
      </c>
      <c r="O190" s="224" t="s">
        <v>15834</v>
      </c>
      <c r="P190" s="185" t="s">
        <v>476</v>
      </c>
      <c r="Q190" s="225" t="s">
        <v>15831</v>
      </c>
      <c r="R190" s="182" t="str">
        <f ca="1">IF(ISERROR($V190),"",OFFSET('Smelter Look-up'!$C$4,$V190-4,0)&amp;"")</f>
        <v>China Molybdenum Tungsten Co., Ltd.</v>
      </c>
      <c r="S190" s="181" t="str">
        <f t="shared" ca="1" si="23"/>
        <v>CN</v>
      </c>
      <c r="T190" s="181" t="str">
        <f ca="1">IF(B190="","",IF(ISERROR(MATCH($J190,SorP!$B$1:$B$6226,0)),"",INDIRECT("'SorP'!$A$"&amp;MATCH($S190&amp;$J190,SorP!C:C,0))))</f>
        <v>CN-HA</v>
      </c>
      <c r="U190" s="201"/>
      <c r="V190" s="226">
        <f ca="1">IF(C190="",NA(),IF(OR(C190="Smelter not listed",C190="Smelter not yet identified"),MATCH($B190&amp;$D190,'Smelter Look-up'!$J:$J,0),MATCH($B190&amp;$C190,'Smelter Look-up'!$J:$J,0)))</f>
        <v>567</v>
      </c>
      <c r="X190" s="227">
        <f t="shared" ca="1" si="24"/>
        <v>0</v>
      </c>
      <c r="AB190" s="228" t="str">
        <f t="shared" ca="1" si="25"/>
        <v>TungstenChina Molybdenum Tungsten Co., Ltd.</v>
      </c>
    </row>
    <row r="191" spans="1:28" s="227" customFormat="1" ht="20.25">
      <c r="A191" s="181" t="s">
        <v>770</v>
      </c>
      <c r="B191" s="182" t="str">
        <f ca="1">IF(LEN(A191)=0,"",INDEX('Smelter Look-up'!$A:$A,MATCH($A191,'Smelter Look-up'!$E:$E,0)))</f>
        <v>Tungsten</v>
      </c>
      <c r="C191" s="186" t="str">
        <f ca="1">IF(LEN(A191)=0,"",INDEX('Smelter Look-up'!$C:$C,MATCH($A191,'Smelter Look-up'!$E:$E,0)))</f>
        <v>Chongyi Zhangyuan Tungsten Co., Ltd.</v>
      </c>
      <c r="D191" s="230"/>
      <c r="E191" s="182" t="str">
        <f ca="1">IF(ISERROR($V191),"",OFFSET('Smelter Look-up'!$D$4,$V191-4,0)&amp;"")</f>
        <v>CHINA</v>
      </c>
      <c r="F191" s="182" t="str">
        <f ca="1">IF(ISERROR($V191),"",OFFSET('Smelter Look-up'!$E$4,$V191-4,0))</f>
        <v>CID000258</v>
      </c>
      <c r="G191" s="182" t="str">
        <f ca="1">IF(C191=$X$4,IF(ISERROR($V191),"Enter smelter details","RMI"),IF(ISERROR($V191),"",OFFSET('Smelter Look-up'!$F$4,$V191-4,0)))</f>
        <v>RMI</v>
      </c>
      <c r="H191" s="183" t="s">
        <v>15831</v>
      </c>
      <c r="I191" s="184" t="str">
        <f ca="1">IF(ISERROR($V191),"",OFFSET('Smelter Look-up'!$H$4,$V191-4,0))</f>
        <v>Ganzhou</v>
      </c>
      <c r="J191" s="184" t="str">
        <f ca="1">IF(ISERROR($V191),"",OFFSET('Smelter Look-up'!$I$4,$V191-4,0))</f>
        <v>Jiangxi Sheng</v>
      </c>
      <c r="K191" s="224" t="s">
        <v>15831</v>
      </c>
      <c r="L191" s="224" t="s">
        <v>15831</v>
      </c>
      <c r="M191" s="224" t="s">
        <v>15831</v>
      </c>
      <c r="N191" s="224" t="s">
        <v>15831</v>
      </c>
      <c r="O191" s="224" t="s">
        <v>477</v>
      </c>
      <c r="P191" s="185" t="s">
        <v>15831</v>
      </c>
      <c r="Q191" s="225" t="s">
        <v>15831</v>
      </c>
      <c r="R191" s="182" t="str">
        <f ca="1">IF(ISERROR($V191),"",OFFSET('Smelter Look-up'!$C$4,$V191-4,0)&amp;"")</f>
        <v>Chongyi Zhangyuan Tungsten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569</v>
      </c>
      <c r="X191" s="227">
        <f t="shared" ca="1" si="24"/>
        <v>0</v>
      </c>
      <c r="AB191" s="228" t="str">
        <f t="shared" ca="1" si="25"/>
        <v>TungstenChongyi Zhangyuan Tungsten Co., Ltd.</v>
      </c>
    </row>
    <row r="192" spans="1:28" s="227" customFormat="1" ht="25.5">
      <c r="A192" s="181" t="s">
        <v>13778</v>
      </c>
      <c r="B192" s="182" t="str">
        <f ca="1">IF(LEN(A192)=0,"",INDEX('Smelter Look-up'!$A:$A,MATCH($A192,'Smelter Look-up'!$E:$E,0)))</f>
        <v>Tungsten</v>
      </c>
      <c r="C192" s="186" t="str">
        <f ca="1">IF(LEN(A192)=0,"",INDEX('Smelter Look-up'!$C:$C,MATCH($A192,'Smelter Look-up'!$E:$E,0)))</f>
        <v>Cronimet Brasil Ltda</v>
      </c>
      <c r="D192" s="230"/>
      <c r="E192" s="182" t="str">
        <f ca="1">IF(ISERROR($V192),"",OFFSET('Smelter Look-up'!$D$4,$V192-4,0)&amp;"")</f>
        <v>BRAZIL</v>
      </c>
      <c r="F192" s="182" t="str">
        <f ca="1">IF(ISERROR($V192),"",OFFSET('Smelter Look-up'!$E$4,$V192-4,0))</f>
        <v>CID003468</v>
      </c>
      <c r="G192" s="182" t="str">
        <f ca="1">IF(C192=$X$4,IF(ISERROR($V192),"Enter smelter details","RMI"),IF(ISERROR($V192),"",OFFSET('Smelter Look-up'!$F$4,$V192-4,0)))</f>
        <v>RMI</v>
      </c>
      <c r="H192" s="183" t="s">
        <v>15831</v>
      </c>
      <c r="I192" s="184" t="str">
        <f ca="1">IF(ISERROR($V192),"",OFFSET('Smelter Look-up'!$H$4,$V192-4,0))</f>
        <v>Araquari</v>
      </c>
      <c r="J192" s="184" t="str">
        <f ca="1">IF(ISERROR($V192),"",OFFSET('Smelter Look-up'!$I$4,$V192-4,0))</f>
        <v>Santa Catarina</v>
      </c>
      <c r="K192" s="224" t="s">
        <v>15831</v>
      </c>
      <c r="L192" s="224" t="s">
        <v>15831</v>
      </c>
      <c r="M192" s="224" t="s">
        <v>15831</v>
      </c>
      <c r="N192" s="224" t="s">
        <v>15831</v>
      </c>
      <c r="O192" s="224" t="s">
        <v>15834</v>
      </c>
      <c r="P192" s="185" t="s">
        <v>476</v>
      </c>
      <c r="Q192" s="225" t="s">
        <v>15831</v>
      </c>
      <c r="R192" s="182" t="str">
        <f ca="1">IF(ISERROR($V192),"",OFFSET('Smelter Look-up'!$C$4,$V192-4,0)&amp;"")</f>
        <v>Cronimet Brasil Ltda</v>
      </c>
      <c r="S192" s="181" t="str">
        <f t="shared" ca="1" si="23"/>
        <v>BR</v>
      </c>
      <c r="T192" s="181" t="str">
        <f ca="1">IF(B192="","",IF(ISERROR(MATCH($J192,SorP!$B$1:$B$6226,0)),"",INDIRECT("'SorP'!$A$"&amp;MATCH($S192&amp;$J192,SorP!C:C,0))))</f>
        <v>BR-SC</v>
      </c>
      <c r="U192" s="201"/>
      <c r="V192" s="226">
        <f ca="1">IF(C192="",NA(),IF(OR(C192="Smelter not listed",C192="Smelter not yet identified"),MATCH($B192&amp;$D192,'Smelter Look-up'!$J:$J,0),MATCH($B192&amp;$C192,'Smelter Look-up'!$J:$J,0)))</f>
        <v>571</v>
      </c>
      <c r="X192" s="227">
        <f t="shared" ca="1" si="24"/>
        <v>0</v>
      </c>
      <c r="AB192" s="228" t="str">
        <f t="shared" ca="1" si="25"/>
        <v>TungstenCronimet Brasil Ltda</v>
      </c>
    </row>
    <row r="193" spans="1:28" s="227" customFormat="1" ht="20.25">
      <c r="A193" s="181" t="s">
        <v>14972</v>
      </c>
      <c r="B193" s="182" t="str">
        <f ca="1">IF(LEN(A193)=0,"",INDEX('Smelter Look-up'!$A:$A,MATCH($A193,'Smelter Look-up'!$E:$E,0)))</f>
        <v>Tungsten</v>
      </c>
      <c r="C193" s="186" t="str">
        <f ca="1">IF(LEN(A193)=0,"",INDEX('Smelter Look-up'!$C:$C,MATCH($A193,'Smelter Look-up'!$E:$E,0)))</f>
        <v>Fujian Xinlu Tungsten Co., Ltd.</v>
      </c>
      <c r="D193" s="230"/>
      <c r="E193" s="182" t="str">
        <f ca="1">IF(ISERROR($V193),"",OFFSET('Smelter Look-up'!$D$4,$V193-4,0)&amp;"")</f>
        <v>CHINA</v>
      </c>
      <c r="F193" s="182" t="str">
        <f ca="1">IF(ISERROR($V193),"",OFFSET('Smelter Look-up'!$E$4,$V193-4,0))</f>
        <v>CID003609</v>
      </c>
      <c r="G193" s="182" t="str">
        <f ca="1">IF(C193=$X$4,IF(ISERROR($V193),"Enter smelter details","RMI"),IF(ISERROR($V193),"",OFFSET('Smelter Look-up'!$F$4,$V193-4,0)))</f>
        <v>RMI</v>
      </c>
      <c r="H193" s="183" t="s">
        <v>15831</v>
      </c>
      <c r="I193" s="184" t="str">
        <f ca="1">IF(ISERROR($V193),"",OFFSET('Smelter Look-up'!$H$4,$V193-4,0))</f>
        <v>Longyan</v>
      </c>
      <c r="J193" s="184" t="str">
        <f ca="1">IF(ISERROR($V193),"",OFFSET('Smelter Look-up'!$I$4,$V193-4,0))</f>
        <v>Fujian Sheng</v>
      </c>
      <c r="K193" s="224" t="s">
        <v>15831</v>
      </c>
      <c r="L193" s="224" t="s">
        <v>15831</v>
      </c>
      <c r="M193" s="224" t="s">
        <v>15831</v>
      </c>
      <c r="N193" s="224" t="s">
        <v>15831</v>
      </c>
      <c r="O193" s="224" t="s">
        <v>477</v>
      </c>
      <c r="P193" s="185" t="s">
        <v>15831</v>
      </c>
      <c r="Q193" s="225" t="s">
        <v>15831</v>
      </c>
      <c r="R193" s="182" t="str">
        <f ca="1">IF(ISERROR($V193),"",OFFSET('Smelter Look-up'!$C$4,$V193-4,0)&amp;"")</f>
        <v>Fujian Xinlu Tungsten Co., Ltd.</v>
      </c>
      <c r="S193" s="181" t="str">
        <f t="shared" ca="1" si="23"/>
        <v>CN</v>
      </c>
      <c r="T193" s="181" t="str">
        <f ca="1">IF(B193="","",IF(ISERROR(MATCH($J193,SorP!$B$1:$B$6226,0)),"",INDIRECT("'SorP'!$A$"&amp;MATCH($S193&amp;$J193,SorP!C:C,0))))</f>
        <v>CN-FJ</v>
      </c>
      <c r="U193" s="201"/>
      <c r="V193" s="226">
        <f ca="1">IF(C193="",NA(),IF(OR(C193="Smelter not listed",C193="Smelter not yet identified"),MATCH($B193&amp;$D193,'Smelter Look-up'!$J:$J,0),MATCH($B193&amp;$C193,'Smelter Look-up'!$J:$J,0)))</f>
        <v>574</v>
      </c>
      <c r="X193" s="227">
        <f t="shared" ca="1" si="24"/>
        <v>0</v>
      </c>
      <c r="AB193" s="228" t="str">
        <f t="shared" ca="1" si="25"/>
        <v>TungstenFujian Xinlu Tungsten Co., Ltd.</v>
      </c>
    </row>
    <row r="194" spans="1:28" s="227" customFormat="1" ht="25.5">
      <c r="A194" s="181" t="s">
        <v>132</v>
      </c>
      <c r="B194" s="182" t="str">
        <f ca="1">IF(LEN(A194)=0,"",INDEX('Smelter Look-up'!$A:$A,MATCH($A194,'Smelter Look-up'!$E:$E,0)))</f>
        <v>Tungsten</v>
      </c>
      <c r="C194" s="186" t="str">
        <f ca="1">IF(LEN(A194)=0,"",INDEX('Smelter Look-up'!$C:$C,MATCH($A194,'Smelter Look-up'!$E:$E,0)))</f>
        <v>Ganzhou Jiangwu Ferrotungsten Co., Ltd.</v>
      </c>
      <c r="D194" s="230"/>
      <c r="E194" s="182" t="str">
        <f ca="1">IF(ISERROR($V194),"",OFFSET('Smelter Look-up'!$D$4,$V194-4,0)&amp;"")</f>
        <v>CHINA</v>
      </c>
      <c r="F194" s="182" t="str">
        <f ca="1">IF(ISERROR($V194),"",OFFSET('Smelter Look-up'!$E$4,$V194-4,0))</f>
        <v>CID002315</v>
      </c>
      <c r="G194" s="182" t="str">
        <f ca="1">IF(C194=$X$4,IF(ISERROR($V194),"Enter smelter details","RMI"),IF(ISERROR($V194),"",OFFSET('Smelter Look-up'!$F$4,$V194-4,0)))</f>
        <v>RMI</v>
      </c>
      <c r="H194" s="183" t="s">
        <v>15831</v>
      </c>
      <c r="I194" s="184" t="str">
        <f ca="1">IF(ISERROR($V194),"",OFFSET('Smelter Look-up'!$H$4,$V194-4,0))</f>
        <v>Ganzhou</v>
      </c>
      <c r="J194" s="184" t="str">
        <f ca="1">IF(ISERROR($V194),"",OFFSET('Smelter Look-up'!$I$4,$V194-4,0))</f>
        <v>Jiangxi Sheng</v>
      </c>
      <c r="K194" s="224" t="s">
        <v>15831</v>
      </c>
      <c r="L194" s="224" t="s">
        <v>15831</v>
      </c>
      <c r="M194" s="224" t="s">
        <v>15831</v>
      </c>
      <c r="N194" s="224" t="s">
        <v>15831</v>
      </c>
      <c r="O194" s="224" t="s">
        <v>15834</v>
      </c>
      <c r="P194" s="185" t="s">
        <v>476</v>
      </c>
      <c r="Q194" s="225" t="s">
        <v>15831</v>
      </c>
      <c r="R194" s="182" t="str">
        <f ca="1">IF(ISERROR($V194),"",OFFSET('Smelter Look-up'!$C$4,$V194-4,0)&amp;"")</f>
        <v>Ganzhou Jiangwu Ferrotungsten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575</v>
      </c>
      <c r="X194" s="227">
        <f t="shared" ca="1" si="24"/>
        <v>0</v>
      </c>
      <c r="AB194" s="228" t="str">
        <f t="shared" ca="1" si="25"/>
        <v>TungstenGanzhou Jiangwu Ferrotungsten Co., Ltd.</v>
      </c>
    </row>
    <row r="195" spans="1:28" s="227" customFormat="1" ht="20.25">
      <c r="A195" s="181" t="s">
        <v>380</v>
      </c>
      <c r="B195" s="182" t="str">
        <f ca="1">IF(LEN(A195)=0,"",INDEX('Smelter Look-up'!$A:$A,MATCH($A195,'Smelter Look-up'!$E:$E,0)))</f>
        <v>Tungsten</v>
      </c>
      <c r="C195" s="186" t="str">
        <f ca="1">IF(LEN(A195)=0,"",INDEX('Smelter Look-up'!$C:$C,MATCH($A195,'Smelter Look-up'!$E:$E,0)))</f>
        <v>Ganzhou Seadragon W &amp; Mo Co., Ltd.</v>
      </c>
      <c r="D195" s="230"/>
      <c r="E195" s="182" t="str">
        <f ca="1">IF(ISERROR($V195),"",OFFSET('Smelter Look-up'!$D$4,$V195-4,0)&amp;"")</f>
        <v>CHINA</v>
      </c>
      <c r="F195" s="182" t="str">
        <f ca="1">IF(ISERROR($V195),"",OFFSET('Smelter Look-up'!$E$4,$V195-4,0))</f>
        <v>CID002494</v>
      </c>
      <c r="G195" s="182" t="str">
        <f ca="1">IF(C195=$X$4,IF(ISERROR($V195),"Enter smelter details","RMI"),IF(ISERROR($V195),"",OFFSET('Smelter Look-up'!$F$4,$V195-4,0)))</f>
        <v>RMI</v>
      </c>
      <c r="H195" s="183" t="s">
        <v>15831</v>
      </c>
      <c r="I195" s="184" t="str">
        <f ca="1">IF(ISERROR($V195),"",OFFSET('Smelter Look-up'!$H$4,$V195-4,0))</f>
        <v>Ganzhou</v>
      </c>
      <c r="J195" s="184" t="str">
        <f ca="1">IF(ISERROR($V195),"",OFFSET('Smelter Look-up'!$I$4,$V195-4,0))</f>
        <v>Jiangxi Sheng</v>
      </c>
      <c r="K195" s="224" t="s">
        <v>15831</v>
      </c>
      <c r="L195" s="224" t="s">
        <v>15831</v>
      </c>
      <c r="M195" s="224" t="s">
        <v>15831</v>
      </c>
      <c r="N195" s="224" t="s">
        <v>15831</v>
      </c>
      <c r="O195" s="224" t="s">
        <v>477</v>
      </c>
      <c r="P195" s="185" t="s">
        <v>15831</v>
      </c>
      <c r="Q195" s="225" t="s">
        <v>15831</v>
      </c>
      <c r="R195" s="182" t="str">
        <f ca="1">IF(ISERROR($V195),"",OFFSET('Smelter Look-up'!$C$4,$V195-4,0)&amp;"")</f>
        <v>Ganzhou Seadragon W &amp; Mo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576</v>
      </c>
      <c r="X195" s="227">
        <f t="shared" ca="1" si="24"/>
        <v>0</v>
      </c>
      <c r="AB195" s="228" t="str">
        <f t="shared" ca="1" si="25"/>
        <v>TungstenGanzhou Seadragon W &amp; Mo Co., Ltd.</v>
      </c>
    </row>
    <row r="196" spans="1:28" s="227" customFormat="1" ht="25.5">
      <c r="A196" s="181" t="s">
        <v>771</v>
      </c>
      <c r="B196" s="182" t="str">
        <f ca="1">IF(LEN(A196)=0,"",INDEX('Smelter Look-up'!$A:$A,MATCH($A196,'Smelter Look-up'!$E:$E,0)))</f>
        <v>Tungsten</v>
      </c>
      <c r="C196" s="186" t="str">
        <f ca="1">IF(LEN(A196)=0,"",INDEX('Smelter Look-up'!$C:$C,MATCH($A196,'Smelter Look-up'!$E:$E,0)))</f>
        <v>Global Tungsten &amp; Powders LLC</v>
      </c>
      <c r="D196" s="230"/>
      <c r="E196" s="182" t="str">
        <f ca="1">IF(ISERROR($V196),"",OFFSET('Smelter Look-up'!$D$4,$V196-4,0)&amp;"")</f>
        <v>UNITED STATES OF AMERICA</v>
      </c>
      <c r="F196" s="182" t="str">
        <f ca="1">IF(ISERROR($V196),"",OFFSET('Smelter Look-up'!$E$4,$V196-4,0))</f>
        <v>CID000568</v>
      </c>
      <c r="G196" s="182" t="str">
        <f ca="1">IF(C196=$X$4,IF(ISERROR($V196),"Enter smelter details","RMI"),IF(ISERROR($V196),"",OFFSET('Smelter Look-up'!$F$4,$V196-4,0)))</f>
        <v>RMI</v>
      </c>
      <c r="H196" s="183" t="s">
        <v>15831</v>
      </c>
      <c r="I196" s="184" t="str">
        <f ca="1">IF(ISERROR($V196),"",OFFSET('Smelter Look-up'!$H$4,$V196-4,0))</f>
        <v>Towanda</v>
      </c>
      <c r="J196" s="184" t="str">
        <f ca="1">IF(ISERROR($V196),"",OFFSET('Smelter Look-up'!$I$4,$V196-4,0))</f>
        <v>Pennsylvania</v>
      </c>
      <c r="K196" s="224" t="s">
        <v>15831</v>
      </c>
      <c r="L196" s="224" t="s">
        <v>15831</v>
      </c>
      <c r="M196" s="224" t="s">
        <v>15831</v>
      </c>
      <c r="N196" s="224" t="s">
        <v>15831</v>
      </c>
      <c r="O196" s="224" t="s">
        <v>477</v>
      </c>
      <c r="P196" s="185" t="s">
        <v>15831</v>
      </c>
      <c r="Q196" s="225" t="s">
        <v>15831</v>
      </c>
      <c r="R196" s="182" t="str">
        <f ca="1">IF(ISERROR($V196),"",OFFSET('Smelter Look-up'!$C$4,$V196-4,0)&amp;"")</f>
        <v>Global Tungsten &amp; Powders LLC</v>
      </c>
      <c r="S196" s="181" t="str">
        <f t="shared" ca="1" si="23"/>
        <v>US</v>
      </c>
      <c r="T196" s="181" t="str">
        <f ca="1">IF(B196="","",IF(ISERROR(MATCH($J196,SorP!$B$1:$B$6226,0)),"",INDIRECT("'SorP'!$A$"&amp;MATCH($S196&amp;$J196,SorP!C:C,0))))</f>
        <v>US-PA</v>
      </c>
      <c r="U196" s="201"/>
      <c r="V196" s="226">
        <f ca="1">IF(C196="",NA(),IF(OR(C196="Smelter not listed",C196="Smelter not yet identified"),MATCH($B196&amp;$D196,'Smelter Look-up'!$J:$J,0),MATCH($B196&amp;$C196,'Smelter Look-up'!$J:$J,0)))</f>
        <v>578</v>
      </c>
      <c r="X196" s="227">
        <f t="shared" ca="1" si="24"/>
        <v>0</v>
      </c>
      <c r="AB196" s="228" t="str">
        <f t="shared" ca="1" si="25"/>
        <v>TungstenGlobal Tungsten &amp; Powders LLC</v>
      </c>
    </row>
    <row r="197" spans="1:28" s="227" customFormat="1" ht="25.5">
      <c r="A197" s="181" t="s">
        <v>769</v>
      </c>
      <c r="B197" s="182" t="str">
        <f ca="1">IF(LEN(A197)=0,"",INDEX('Smelter Look-up'!$A:$A,MATCH($A197,'Smelter Look-up'!$E:$E,0)))</f>
        <v>Tungsten</v>
      </c>
      <c r="C197" s="186" t="str">
        <f ca="1">IF(LEN(A197)=0,"",INDEX('Smelter Look-up'!$C:$C,MATCH($A197,'Smelter Look-up'!$E:$E,0)))</f>
        <v>Guangdong Xianglu Tungsten Co., Ltd.</v>
      </c>
      <c r="D197" s="230"/>
      <c r="E197" s="182" t="str">
        <f ca="1">IF(ISERROR($V197),"",OFFSET('Smelter Look-up'!$D$4,$V197-4,0)&amp;"")</f>
        <v>CHINA</v>
      </c>
      <c r="F197" s="182" t="str">
        <f ca="1">IF(ISERROR($V197),"",OFFSET('Smelter Look-up'!$E$4,$V197-4,0))</f>
        <v>CID000218</v>
      </c>
      <c r="G197" s="182" t="str">
        <f ca="1">IF(C197=$X$4,IF(ISERROR($V197),"Enter smelter details","RMI"),IF(ISERROR($V197),"",OFFSET('Smelter Look-up'!$F$4,$V197-4,0)))</f>
        <v>RMI</v>
      </c>
      <c r="H197" s="183" t="s">
        <v>15831</v>
      </c>
      <c r="I197" s="184" t="str">
        <f ca="1">IF(ISERROR($V197),"",OFFSET('Smelter Look-up'!$H$4,$V197-4,0))</f>
        <v>Chaozhou</v>
      </c>
      <c r="J197" s="184" t="str">
        <f ca="1">IF(ISERROR($V197),"",OFFSET('Smelter Look-up'!$I$4,$V197-4,0))</f>
        <v>Guangdong Sheng</v>
      </c>
      <c r="K197" s="224" t="s">
        <v>15831</v>
      </c>
      <c r="L197" s="224" t="s">
        <v>15831</v>
      </c>
      <c r="M197" s="224" t="s">
        <v>15831</v>
      </c>
      <c r="N197" s="224" t="s">
        <v>15831</v>
      </c>
      <c r="O197" s="224" t="s">
        <v>15834</v>
      </c>
      <c r="P197" s="185" t="s">
        <v>476</v>
      </c>
      <c r="Q197" s="225" t="s">
        <v>15831</v>
      </c>
      <c r="R197" s="182" t="str">
        <f ca="1">IF(ISERROR($V197),"",OFFSET('Smelter Look-up'!$C$4,$V197-4,0)&amp;"")</f>
        <v>Guangdong Xianglu Tungsten Co., Ltd.</v>
      </c>
      <c r="S197" s="181" t="str">
        <f t="shared" ref="S197" ca="1" si="26">IF(B197="","",IF(ISERROR(MATCH($E197,CL,0)),"Unknown",INDIRECT("'C'!$A$"&amp;MATCH($E197,CL,0)+1)))</f>
        <v>CN</v>
      </c>
      <c r="T197" s="181" t="str">
        <f ca="1">IF(B197="","",IF(ISERROR(MATCH($J197,SorP!$B$1:$B$6226,0)),"",INDIRECT("'SorP'!$A$"&amp;MATCH($S197&amp;$J197,SorP!C:C,0))))</f>
        <v>CN-GD</v>
      </c>
      <c r="U197" s="201"/>
      <c r="V197" s="226">
        <f ca="1">IF(C197="",NA(),IF(OR(C197="Smelter not listed",C197="Smelter not yet identified"),MATCH($B197&amp;$D197,'Smelter Look-up'!$J:$J,0),MATCH($B197&amp;$C197,'Smelter Look-up'!$J:$J,0)))</f>
        <v>580</v>
      </c>
      <c r="X197" s="227">
        <f t="shared" ref="X197" ca="1" si="27">IF(AND(C197="Smelter not listed",OR(LEN(D197)=0,LEN(E197)=0)),1,0)</f>
        <v>0</v>
      </c>
      <c r="AB197" s="228" t="str">
        <f t="shared" ref="AB197" ca="1" si="28">B197&amp;C197</f>
        <v>TungstenGuangdong Xianglu Tungsten Co., Ltd.</v>
      </c>
    </row>
    <row r="198" spans="1:28" s="227" customFormat="1" ht="25.5">
      <c r="A198" s="181" t="s">
        <v>1390</v>
      </c>
      <c r="B198" s="182" t="str">
        <f ca="1">IF(LEN(A198)=0,"",INDEX('Smelter Look-up'!$A:$A,MATCH($A198,'Smelter Look-up'!$E:$E,0)))</f>
        <v>Tungsten</v>
      </c>
      <c r="C198" s="186" t="str">
        <f ca="1">IF(LEN(A198)=0,"",INDEX('Smelter Look-up'!$C:$C,MATCH($A198,'Smelter Look-up'!$E:$E,0)))</f>
        <v>H.C. Starck Tungsten GmbH</v>
      </c>
      <c r="D198" s="230"/>
      <c r="E198" s="182" t="str">
        <f ca="1">IF(ISERROR($V198),"",OFFSET('Smelter Look-up'!$D$4,$V198-4,0)&amp;"")</f>
        <v>GERMANY</v>
      </c>
      <c r="F198" s="182" t="str">
        <f ca="1">IF(ISERROR($V198),"",OFFSET('Smelter Look-up'!$E$4,$V198-4,0))</f>
        <v>CID002541</v>
      </c>
      <c r="G198" s="182" t="str">
        <f ca="1">IF(C198=$X$4,IF(ISERROR($V198),"Enter smelter details","RMI"),IF(ISERROR($V198),"",OFFSET('Smelter Look-up'!$F$4,$V198-4,0)))</f>
        <v>RMI</v>
      </c>
      <c r="H198" s="183" t="s">
        <v>15831</v>
      </c>
      <c r="I198" s="184" t="str">
        <f ca="1">IF(ISERROR($V198),"",OFFSET('Smelter Look-up'!$H$4,$V198-4,0))</f>
        <v>Goslar</v>
      </c>
      <c r="J198" s="184" t="str">
        <f ca="1">IF(ISERROR($V198),"",OFFSET('Smelter Look-up'!$I$4,$V198-4,0))</f>
        <v>Niedersachsen</v>
      </c>
      <c r="K198" s="224" t="s">
        <v>15831</v>
      </c>
      <c r="L198" s="224" t="s">
        <v>15831</v>
      </c>
      <c r="M198" s="224" t="s">
        <v>15831</v>
      </c>
      <c r="N198" s="224" t="s">
        <v>15831</v>
      </c>
      <c r="O198" s="224" t="s">
        <v>15833</v>
      </c>
      <c r="P198" s="185" t="s">
        <v>476</v>
      </c>
      <c r="Q198" s="225" t="s">
        <v>15831</v>
      </c>
      <c r="R198" s="182" t="str">
        <f ca="1">IF(ISERROR($V198),"",OFFSET('Smelter Look-up'!$C$4,$V198-4,0)&amp;"")</f>
        <v>H.C. Starck Tungsten GmbH</v>
      </c>
      <c r="S198" s="181" t="str">
        <f t="shared" ref="S198:S229" ca="1" si="29">IF(B198="","",IF(ISERROR(MATCH($E198,CL,0)),"Unknown",INDIRECT("'C'!$A$"&amp;MATCH($E198,CL,0)+1)))</f>
        <v>DE</v>
      </c>
      <c r="T198" s="181" t="str">
        <f ca="1">IF(B198="","",IF(ISERROR(MATCH($J198,SorP!$B$1:$B$6226,0)),"",INDIRECT("'SorP'!$A$"&amp;MATCH($S198&amp;$J198,SorP!C:C,0))))</f>
        <v>DE-NI</v>
      </c>
      <c r="U198" s="201"/>
      <c r="V198" s="226">
        <f ca="1">IF(C198="",NA(),IF(OR(C198="Smelter not listed",C198="Smelter not yet identified"),MATCH($B198&amp;$D198,'Smelter Look-up'!$J:$J,0),MATCH($B198&amp;$C198,'Smelter Look-up'!$J:$J,0)))</f>
        <v>582</v>
      </c>
      <c r="X198" s="227">
        <f t="shared" ref="X198:X229" ca="1" si="30">IF(AND(C198="Smelter not listed",OR(LEN(D198)=0,LEN(E198)=0)),1,0)</f>
        <v>0</v>
      </c>
      <c r="AB198" s="228" t="str">
        <f t="shared" ref="AB198:AB229" ca="1" si="31">B198&amp;C198</f>
        <v>TungstenH.C. Starck Tungsten GmbH</v>
      </c>
    </row>
    <row r="199" spans="1:28" s="227" customFormat="1" ht="20.25">
      <c r="A199" s="181" t="s">
        <v>13779</v>
      </c>
      <c r="B199" s="182" t="str">
        <f ca="1">IF(LEN(A199)=0,"",INDEX('Smelter Look-up'!$A:$A,MATCH($A199,'Smelter Look-up'!$E:$E,0)))</f>
        <v>Tungsten</v>
      </c>
      <c r="C199" s="186" t="str">
        <f ca="1">IF(LEN(A199)=0,"",INDEX('Smelter Look-up'!$C:$C,MATCH($A199,'Smelter Look-up'!$E:$E,0)))</f>
        <v>Hubei Green Tungsten Co., Ltd.</v>
      </c>
      <c r="D199" s="230"/>
      <c r="E199" s="182" t="str">
        <f ca="1">IF(ISERROR($V199),"",OFFSET('Smelter Look-up'!$D$4,$V199-4,0)&amp;"")</f>
        <v>CHINA</v>
      </c>
      <c r="F199" s="182" t="str">
        <f ca="1">IF(ISERROR($V199),"",OFFSET('Smelter Look-up'!$E$4,$V199-4,0))</f>
        <v>CID003417</v>
      </c>
      <c r="G199" s="182" t="str">
        <f ca="1">IF(C199=$X$4,IF(ISERROR($V199),"Enter smelter details","RMI"),IF(ISERROR($V199),"",OFFSET('Smelter Look-up'!$F$4,$V199-4,0)))</f>
        <v>RMI</v>
      </c>
      <c r="H199" s="183" t="s">
        <v>15831</v>
      </c>
      <c r="I199" s="184" t="str">
        <f ca="1">IF(ISERROR($V199),"",OFFSET('Smelter Look-up'!$H$4,$V199-4,0))</f>
        <v>Shenzhen</v>
      </c>
      <c r="J199" s="184" t="str">
        <f ca="1">IF(ISERROR($V199),"",OFFSET('Smelter Look-up'!$I$4,$V199-4,0))</f>
        <v>Guangdong Sheng</v>
      </c>
      <c r="K199" s="224" t="s">
        <v>15831</v>
      </c>
      <c r="L199" s="224" t="s">
        <v>15831</v>
      </c>
      <c r="M199" s="224" t="s">
        <v>15831</v>
      </c>
      <c r="N199" s="224" t="s">
        <v>15831</v>
      </c>
      <c r="O199" s="224" t="s">
        <v>15835</v>
      </c>
      <c r="P199" s="185" t="s">
        <v>475</v>
      </c>
      <c r="Q199" s="225" t="s">
        <v>15831</v>
      </c>
      <c r="R199" s="182" t="str">
        <f ca="1">IF(ISERROR($V199),"",OFFSET('Smelter Look-up'!$C$4,$V199-4,0)&amp;"")</f>
        <v>Hubei Green Tungsten Co., Ltd.</v>
      </c>
      <c r="S199" s="181" t="str">
        <f t="shared" ca="1" si="29"/>
        <v>CN</v>
      </c>
      <c r="T199" s="181" t="str">
        <f ca="1">IF(B199="","",IF(ISERROR(MATCH($J199,SorP!$B$1:$B$6226,0)),"",INDIRECT("'SorP'!$A$"&amp;MATCH($S199&amp;$J199,SorP!C:C,0))))</f>
        <v>CN-GD</v>
      </c>
      <c r="U199" s="201"/>
      <c r="V199" s="226">
        <f ca="1">IF(C199="",NA(),IF(OR(C199="Smelter not listed",C199="Smelter not yet identified"),MATCH($B199&amp;$D199,'Smelter Look-up'!$J:$J,0),MATCH($B199&amp;$C199,'Smelter Look-up'!$J:$J,0)))</f>
        <v>585</v>
      </c>
      <c r="X199" s="227">
        <f t="shared" ca="1" si="30"/>
        <v>0</v>
      </c>
      <c r="AB199" s="228" t="str">
        <f t="shared" ca="1" si="31"/>
        <v>TungstenHubei Green Tungsten Co., Ltd.</v>
      </c>
    </row>
    <row r="200" spans="1:28" s="227" customFormat="1" ht="25.5">
      <c r="A200" s="181" t="s">
        <v>1370</v>
      </c>
      <c r="B200" s="182" t="str">
        <f ca="1">IF(LEN(A200)=0,"",INDEX('Smelter Look-up'!$A:$A,MATCH($A200,'Smelter Look-up'!$E:$E,0)))</f>
        <v>Tungsten</v>
      </c>
      <c r="C200" s="186" t="str">
        <f ca="1">IF(LEN(A200)=0,"",INDEX('Smelter Look-up'!$C:$C,MATCH($A200,'Smelter Look-up'!$E:$E,0)))</f>
        <v>Hunan Shizhuyuan Nonferrous Metals Co., Ltd. Chenzhou Tungsten Products Branch</v>
      </c>
      <c r="D200" s="230"/>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t="s">
        <v>15831</v>
      </c>
      <c r="I200" s="184" t="str">
        <f ca="1">IF(ISERROR($V200),"",OFFSET('Smelter Look-up'!$H$4,$V200-4,0))</f>
        <v>Chenzhou</v>
      </c>
      <c r="J200" s="184" t="str">
        <f ca="1">IF(ISERROR($V200),"",OFFSET('Smelter Look-up'!$I$4,$V200-4,0))</f>
        <v>Hunan Sheng</v>
      </c>
      <c r="K200" s="224" t="s">
        <v>15831</v>
      </c>
      <c r="L200" s="224" t="s">
        <v>15831</v>
      </c>
      <c r="M200" s="224" t="s">
        <v>15831</v>
      </c>
      <c r="N200" s="224" t="s">
        <v>15831</v>
      </c>
      <c r="O200" s="224" t="s">
        <v>477</v>
      </c>
      <c r="P200" s="185" t="s">
        <v>15831</v>
      </c>
      <c r="Q200" s="225" t="s">
        <v>15831</v>
      </c>
      <c r="R200" s="182" t="str">
        <f ca="1">IF(ISERROR($V200),"",OFFSET('Smelter Look-up'!$C$4,$V200-4,0)&amp;"")</f>
        <v>Hunan Shizhuyuan Nonferrous Metals Co., Ltd. Chenzhou Tungsten Products Branch</v>
      </c>
      <c r="S200" s="181" t="str">
        <f t="shared" ca="1" si="29"/>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589</v>
      </c>
      <c r="X200" s="227">
        <f t="shared" ca="1" si="30"/>
        <v>0</v>
      </c>
      <c r="AB200" s="228" t="str">
        <f t="shared" ca="1" si="31"/>
        <v>TungstenHunan Shizhuyuan Nonferrous Metals Co., Ltd. Chenzhou Tungsten Products Branch</v>
      </c>
    </row>
    <row r="201" spans="1:28" s="227" customFormat="1" ht="25.5">
      <c r="A201" s="181" t="s">
        <v>773</v>
      </c>
      <c r="B201" s="182" t="str">
        <f ca="1">IF(LEN(A201)=0,"",INDEX('Smelter Look-up'!$A:$A,MATCH($A201,'Smelter Look-up'!$E:$E,0)))</f>
        <v>Tungsten</v>
      </c>
      <c r="C201" s="186" t="str">
        <f ca="1">IF(LEN(A201)=0,"",INDEX('Smelter Look-up'!$C:$C,MATCH($A201,'Smelter Look-up'!$E:$E,0)))</f>
        <v>Japan New Metals Co., Ltd.</v>
      </c>
      <c r="D201" s="230"/>
      <c r="E201" s="182" t="str">
        <f ca="1">IF(ISERROR($V201),"",OFFSET('Smelter Look-up'!$D$4,$V201-4,0)&amp;"")</f>
        <v>JAPAN</v>
      </c>
      <c r="F201" s="182" t="str">
        <f ca="1">IF(ISERROR($V201),"",OFFSET('Smelter Look-up'!$E$4,$V201-4,0))</f>
        <v>CID000825</v>
      </c>
      <c r="G201" s="182" t="str">
        <f ca="1">IF(C201=$X$4,IF(ISERROR($V201),"Enter smelter details","RMI"),IF(ISERROR($V201),"",OFFSET('Smelter Look-up'!$F$4,$V201-4,0)))</f>
        <v>RMI</v>
      </c>
      <c r="H201" s="183" t="s">
        <v>15831</v>
      </c>
      <c r="I201" s="184" t="str">
        <f ca="1">IF(ISERROR($V201),"",OFFSET('Smelter Look-up'!$H$4,$V201-4,0))</f>
        <v>Akita City</v>
      </c>
      <c r="J201" s="184" t="str">
        <f ca="1">IF(ISERROR($V201),"",OFFSET('Smelter Look-up'!$I$4,$V201-4,0))</f>
        <v>Akita</v>
      </c>
      <c r="K201" s="224" t="s">
        <v>15831</v>
      </c>
      <c r="L201" s="224" t="s">
        <v>15831</v>
      </c>
      <c r="M201" s="224" t="s">
        <v>15831</v>
      </c>
      <c r="N201" s="224" t="s">
        <v>15831</v>
      </c>
      <c r="O201" s="224" t="s">
        <v>15833</v>
      </c>
      <c r="P201" s="185" t="s">
        <v>476</v>
      </c>
      <c r="Q201" s="225" t="s">
        <v>15831</v>
      </c>
      <c r="R201" s="182" t="str">
        <f ca="1">IF(ISERROR($V201),"",OFFSET('Smelter Look-up'!$C$4,$V201-4,0)&amp;"")</f>
        <v>Japan New Metals Co., Ltd.</v>
      </c>
      <c r="S201" s="181" t="str">
        <f t="shared" ca="1" si="29"/>
        <v>JP</v>
      </c>
      <c r="T201" s="181" t="str">
        <f ca="1">IF(B201="","",IF(ISERROR(MATCH($J201,SorP!$B$1:$B$6226,0)),"",INDIRECT("'SorP'!$A$"&amp;MATCH($S201&amp;$J201,SorP!C:C,0))))</f>
        <v>JP-05</v>
      </c>
      <c r="U201" s="201"/>
      <c r="V201" s="226">
        <f ca="1">IF(C201="",NA(),IF(OR(C201="Smelter not listed",C201="Smelter not yet identified"),MATCH($B201&amp;$D201,'Smelter Look-up'!$J:$J,0),MATCH($B201&amp;$C201,'Smelter Look-up'!$J:$J,0)))</f>
        <v>591</v>
      </c>
      <c r="X201" s="227">
        <f t="shared" ca="1" si="30"/>
        <v>0</v>
      </c>
      <c r="AB201" s="228" t="str">
        <f t="shared" ca="1" si="31"/>
        <v>TungstenJapan New Metals Co., Ltd.</v>
      </c>
    </row>
    <row r="202" spans="1:28" s="227" customFormat="1" ht="25.5">
      <c r="A202" s="181" t="s">
        <v>1393</v>
      </c>
      <c r="B202" s="182" t="str">
        <f ca="1">IF(LEN(A202)=0,"",INDEX('Smelter Look-up'!$A:$A,MATCH($A202,'Smelter Look-up'!$E:$E,0)))</f>
        <v>Tungsten</v>
      </c>
      <c r="C202" s="186" t="str">
        <f ca="1">IF(LEN(A202)=0,"",INDEX('Smelter Look-up'!$C:$C,MATCH($A202,'Smelter Look-up'!$E:$E,0)))</f>
        <v>Jiangwu H.C. Starck Tungsten Products Co., Ltd.</v>
      </c>
      <c r="D202" s="230"/>
      <c r="E202" s="182" t="str">
        <f ca="1">IF(ISERROR($V202),"",OFFSET('Smelter Look-up'!$D$4,$V202-4,0)&amp;"")</f>
        <v>CHINA</v>
      </c>
      <c r="F202" s="182" t="str">
        <f ca="1">IF(ISERROR($V202),"",OFFSET('Smelter Look-up'!$E$4,$V202-4,0))</f>
        <v>CID002551</v>
      </c>
      <c r="G202" s="182" t="str">
        <f ca="1">IF(C202=$X$4,IF(ISERROR($V202),"Enter smelter details","RMI"),IF(ISERROR($V202),"",OFFSET('Smelter Look-up'!$F$4,$V202-4,0)))</f>
        <v>RMI</v>
      </c>
      <c r="H202" s="183" t="s">
        <v>15831</v>
      </c>
      <c r="I202" s="184" t="str">
        <f ca="1">IF(ISERROR($V202),"",OFFSET('Smelter Look-up'!$H$4,$V202-4,0))</f>
        <v>Ganzhou</v>
      </c>
      <c r="J202" s="184" t="str">
        <f ca="1">IF(ISERROR($V202),"",OFFSET('Smelter Look-up'!$I$4,$V202-4,0))</f>
        <v>Jiangxi Sheng</v>
      </c>
      <c r="K202" s="224" t="s">
        <v>15831</v>
      </c>
      <c r="L202" s="224" t="s">
        <v>15831</v>
      </c>
      <c r="M202" s="224" t="s">
        <v>15831</v>
      </c>
      <c r="N202" s="224" t="s">
        <v>15831</v>
      </c>
      <c r="O202" s="224" t="s">
        <v>477</v>
      </c>
      <c r="P202" s="185" t="s">
        <v>15831</v>
      </c>
      <c r="Q202" s="225" t="s">
        <v>15831</v>
      </c>
      <c r="R202" s="182" t="str">
        <f ca="1">IF(ISERROR($V202),"",OFFSET('Smelter Look-up'!$C$4,$V202-4,0)&amp;"")</f>
        <v>Jiangwu H.C. Starck Tungsten Products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592</v>
      </c>
      <c r="X202" s="227">
        <f t="shared" ca="1" si="30"/>
        <v>0</v>
      </c>
      <c r="AB202" s="228" t="str">
        <f t="shared" ca="1" si="31"/>
        <v>TungstenJiangwu H.C. Starck Tungsten Products Co., Ltd.</v>
      </c>
    </row>
    <row r="203" spans="1:28" s="227" customFormat="1" ht="20.25">
      <c r="A203" s="181" t="s">
        <v>130</v>
      </c>
      <c r="B203" s="182" t="str">
        <f ca="1">IF(LEN(A203)=0,"",INDEX('Smelter Look-up'!$A:$A,MATCH($A203,'Smelter Look-up'!$E:$E,0)))</f>
        <v>Tungsten</v>
      </c>
      <c r="C203" s="186" t="str">
        <f ca="1">IF(LEN(A203)=0,"",INDEX('Smelter Look-up'!$C:$C,MATCH($A203,'Smelter Look-up'!$E:$E,0)))</f>
        <v>Jiangxi Gan Bei Tungsten Co., Ltd.</v>
      </c>
      <c r="D203" s="230"/>
      <c r="E203" s="182" t="str">
        <f ca="1">IF(ISERROR($V203),"",OFFSET('Smelter Look-up'!$D$4,$V203-4,0)&amp;"")</f>
        <v>CHINA</v>
      </c>
      <c r="F203" s="182" t="str">
        <f ca="1">IF(ISERROR($V203),"",OFFSET('Smelter Look-up'!$E$4,$V203-4,0))</f>
        <v>CID002321</v>
      </c>
      <c r="G203" s="182" t="str">
        <f ca="1">IF(C203=$X$4,IF(ISERROR($V203),"Enter smelter details","RMI"),IF(ISERROR($V203),"",OFFSET('Smelter Look-up'!$F$4,$V203-4,0)))</f>
        <v>RMI</v>
      </c>
      <c r="H203" s="183" t="s">
        <v>15831</v>
      </c>
      <c r="I203" s="184" t="str">
        <f ca="1">IF(ISERROR($V203),"",OFFSET('Smelter Look-up'!$H$4,$V203-4,0))</f>
        <v>Xiushui</v>
      </c>
      <c r="J203" s="184" t="str">
        <f ca="1">IF(ISERROR($V203),"",OFFSET('Smelter Look-up'!$I$4,$V203-4,0))</f>
        <v>Jiangxi Sheng</v>
      </c>
      <c r="K203" s="224" t="s">
        <v>15831</v>
      </c>
      <c r="L203" s="224" t="s">
        <v>15831</v>
      </c>
      <c r="M203" s="224" t="s">
        <v>15831</v>
      </c>
      <c r="N203" s="224" t="s">
        <v>15831</v>
      </c>
      <c r="O203" s="224" t="s">
        <v>477</v>
      </c>
      <c r="P203" s="185" t="s">
        <v>15831</v>
      </c>
      <c r="Q203" s="225" t="s">
        <v>15831</v>
      </c>
      <c r="R203" s="182" t="str">
        <f ca="1">IF(ISERROR($V203),"",OFFSET('Smelter Look-up'!$C$4,$V203-4,0)&amp;"")</f>
        <v>Jiangxi Gan Bei Tungsten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593</v>
      </c>
      <c r="X203" s="227">
        <f t="shared" ca="1" si="30"/>
        <v>0</v>
      </c>
      <c r="AB203" s="228" t="str">
        <f t="shared" ca="1" si="31"/>
        <v>TungstenJiangxi Gan Bei Tungsten Co., Ltd.</v>
      </c>
    </row>
    <row r="204" spans="1:28" s="227" customFormat="1" ht="25.5">
      <c r="A204" s="181" t="s">
        <v>135</v>
      </c>
      <c r="B204" s="182" t="str">
        <f ca="1">IF(LEN(A204)=0,"",INDEX('Smelter Look-up'!$A:$A,MATCH($A204,'Smelter Look-up'!$E:$E,0)))</f>
        <v>Tungsten</v>
      </c>
      <c r="C204" s="186" t="str">
        <f ca="1">IF(LEN(A204)=0,"",INDEX('Smelter Look-up'!$C:$C,MATCH($A204,'Smelter Look-up'!$E:$E,0)))</f>
        <v>Jiangxi Tonggu Non-ferrous Metallurgical &amp; Chemical Co., Ltd.</v>
      </c>
      <c r="D204" s="230"/>
      <c r="E204" s="182" t="str">
        <f ca="1">IF(ISERROR($V204),"",OFFSET('Smelter Look-up'!$D$4,$V204-4,0)&amp;"")</f>
        <v>CHINA</v>
      </c>
      <c r="F204" s="182" t="str">
        <f ca="1">IF(ISERROR($V204),"",OFFSET('Smelter Look-up'!$E$4,$V204-4,0))</f>
        <v>CID002318</v>
      </c>
      <c r="G204" s="182" t="str">
        <f ca="1">IF(C204=$X$4,IF(ISERROR($V204),"Enter smelter details","RMI"),IF(ISERROR($V204),"",OFFSET('Smelter Look-up'!$F$4,$V204-4,0)))</f>
        <v>RMI</v>
      </c>
      <c r="H204" s="183" t="s">
        <v>15831</v>
      </c>
      <c r="I204" s="184" t="str">
        <f ca="1">IF(ISERROR($V204),"",OFFSET('Smelter Look-up'!$H$4,$V204-4,0))</f>
        <v>Tonggu</v>
      </c>
      <c r="J204" s="184" t="str">
        <f ca="1">IF(ISERROR($V204),"",OFFSET('Smelter Look-up'!$I$4,$V204-4,0))</f>
        <v>Jiangxi Sheng</v>
      </c>
      <c r="K204" s="224" t="s">
        <v>15831</v>
      </c>
      <c r="L204" s="224" t="s">
        <v>15831</v>
      </c>
      <c r="M204" s="224" t="s">
        <v>15831</v>
      </c>
      <c r="N204" s="224" t="s">
        <v>15831</v>
      </c>
      <c r="O204" s="224" t="s">
        <v>477</v>
      </c>
      <c r="P204" s="185" t="s">
        <v>15831</v>
      </c>
      <c r="Q204" s="225" t="s">
        <v>15831</v>
      </c>
      <c r="R204" s="182" t="str">
        <f ca="1">IF(ISERROR($V204),"",OFFSET('Smelter Look-up'!$C$4,$V204-4,0)&amp;"")</f>
        <v>Jiangxi Tonggu Non-ferrous Metallurgical &amp; Chemical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595</v>
      </c>
      <c r="X204" s="227">
        <f t="shared" ca="1" si="30"/>
        <v>0</v>
      </c>
      <c r="AB204" s="228" t="str">
        <f t="shared" ca="1" si="31"/>
        <v>TungstenJiangxi Tonggu Non-ferrous Metallurgical &amp; Chemical Co., Ltd.</v>
      </c>
    </row>
    <row r="205" spans="1:28" s="227" customFormat="1" ht="20.25">
      <c r="A205" s="181" t="s">
        <v>134</v>
      </c>
      <c r="B205" s="182" t="str">
        <f ca="1">IF(LEN(A205)=0,"",INDEX('Smelter Look-up'!$A:$A,MATCH($A205,'Smelter Look-up'!$E:$E,0)))</f>
        <v>Tungsten</v>
      </c>
      <c r="C205" s="186" t="str">
        <f ca="1">IF(LEN(A205)=0,"",INDEX('Smelter Look-up'!$C:$C,MATCH($A205,'Smelter Look-up'!$E:$E,0)))</f>
        <v>Jiangxi Xinsheng Tungsten Industry Co., Ltd.</v>
      </c>
      <c r="D205" s="230"/>
      <c r="E205" s="182" t="str">
        <f ca="1">IF(ISERROR($V205),"",OFFSET('Smelter Look-up'!$D$4,$V205-4,0)&amp;"")</f>
        <v>CHINA</v>
      </c>
      <c r="F205" s="182" t="str">
        <f ca="1">IF(ISERROR($V205),"",OFFSET('Smelter Look-up'!$E$4,$V205-4,0))</f>
        <v>CID002317</v>
      </c>
      <c r="G205" s="182" t="str">
        <f ca="1">IF(C205=$X$4,IF(ISERROR($V205),"Enter smelter details","RMI"),IF(ISERROR($V205),"",OFFSET('Smelter Look-up'!$F$4,$V205-4,0)))</f>
        <v>RMI</v>
      </c>
      <c r="H205" s="183" t="s">
        <v>15831</v>
      </c>
      <c r="I205" s="184" t="str">
        <f ca="1">IF(ISERROR($V205),"",OFFSET('Smelter Look-up'!$H$4,$V205-4,0))</f>
        <v>Ganzhou</v>
      </c>
      <c r="J205" s="184" t="str">
        <f ca="1">IF(ISERROR($V205),"",OFFSET('Smelter Look-up'!$I$4,$V205-4,0))</f>
        <v>Jiangxi Sheng</v>
      </c>
      <c r="K205" s="224" t="s">
        <v>15831</v>
      </c>
      <c r="L205" s="224" t="s">
        <v>15831</v>
      </c>
      <c r="M205" s="224" t="s">
        <v>15831</v>
      </c>
      <c r="N205" s="224" t="s">
        <v>15831</v>
      </c>
      <c r="O205" s="224" t="s">
        <v>477</v>
      </c>
      <c r="P205" s="185" t="s">
        <v>15831</v>
      </c>
      <c r="Q205" s="225" t="s">
        <v>15831</v>
      </c>
      <c r="R205" s="182" t="str">
        <f ca="1">IF(ISERROR($V205),"",OFFSET('Smelter Look-up'!$C$4,$V205-4,0)&amp;"")</f>
        <v>Jiangxi Xinsheng Tungsten Industry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596</v>
      </c>
      <c r="X205" s="227">
        <f t="shared" ca="1" si="30"/>
        <v>0</v>
      </c>
      <c r="AB205" s="228" t="str">
        <f t="shared" ca="1" si="31"/>
        <v>TungstenJiangxi Xinsheng Tungsten Industry Co., Ltd.</v>
      </c>
    </row>
    <row r="206" spans="1:28" s="227" customFormat="1" ht="20.25">
      <c r="A206" s="181" t="s">
        <v>133</v>
      </c>
      <c r="B206" s="182" t="str">
        <f ca="1">IF(LEN(A206)=0,"",INDEX('Smelter Look-up'!$A:$A,MATCH($A206,'Smelter Look-up'!$E:$E,0)))</f>
        <v>Tungsten</v>
      </c>
      <c r="C206" s="186" t="str">
        <f ca="1">IF(LEN(A206)=0,"",INDEX('Smelter Look-up'!$C:$C,MATCH($A206,'Smelter Look-up'!$E:$E,0)))</f>
        <v>Jiangxi Yaosheng Tungsten Co., Ltd.</v>
      </c>
      <c r="D206" s="230"/>
      <c r="E206" s="182" t="str">
        <f ca="1">IF(ISERROR($V206),"",OFFSET('Smelter Look-up'!$D$4,$V206-4,0)&amp;"")</f>
        <v>CHINA</v>
      </c>
      <c r="F206" s="182" t="str">
        <f ca="1">IF(ISERROR($V206),"",OFFSET('Smelter Look-up'!$E$4,$V206-4,0))</f>
        <v>CID002316</v>
      </c>
      <c r="G206" s="182" t="str">
        <f ca="1">IF(C206=$X$4,IF(ISERROR($V206),"Enter smelter details","RMI"),IF(ISERROR($V206),"",OFFSET('Smelter Look-up'!$F$4,$V206-4,0)))</f>
        <v>RMI</v>
      </c>
      <c r="H206" s="183" t="s">
        <v>15831</v>
      </c>
      <c r="I206" s="184" t="str">
        <f ca="1">IF(ISERROR($V206),"",OFFSET('Smelter Look-up'!$H$4,$V206-4,0))</f>
        <v>Ganzhou</v>
      </c>
      <c r="J206" s="184" t="str">
        <f ca="1">IF(ISERROR($V206),"",OFFSET('Smelter Look-up'!$I$4,$V206-4,0))</f>
        <v>Jiangxi Sheng</v>
      </c>
      <c r="K206" s="224" t="s">
        <v>15831</v>
      </c>
      <c r="L206" s="224" t="s">
        <v>15831</v>
      </c>
      <c r="M206" s="224" t="s">
        <v>15831</v>
      </c>
      <c r="N206" s="224" t="s">
        <v>15831</v>
      </c>
      <c r="O206" s="224" t="s">
        <v>477</v>
      </c>
      <c r="P206" s="185" t="s">
        <v>15831</v>
      </c>
      <c r="Q206" s="225" t="s">
        <v>15831</v>
      </c>
      <c r="R206" s="182" t="str">
        <f ca="1">IF(ISERROR($V206),"",OFFSET('Smelter Look-up'!$C$4,$V206-4,0)&amp;"")</f>
        <v>Jiangxi Yaosheng Tungsten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597</v>
      </c>
      <c r="X206" s="227">
        <f t="shared" ca="1" si="30"/>
        <v>0</v>
      </c>
      <c r="AB206" s="228" t="str">
        <f t="shared" ca="1" si="31"/>
        <v>TungstenJiangxi Yaosheng Tungsten Co., Ltd.</v>
      </c>
    </row>
    <row r="207" spans="1:28" s="227" customFormat="1" ht="20.25">
      <c r="A207" s="181" t="s">
        <v>15648</v>
      </c>
      <c r="B207" s="182" t="str">
        <f ca="1">IF(LEN(A207)=0,"",INDEX('Smelter Look-up'!$A:$A,MATCH($A207,'Smelter Look-up'!$E:$E,0)))</f>
        <v>Tungsten</v>
      </c>
      <c r="C207" s="186" t="str">
        <f ca="1">IF(LEN(A207)=0,"",INDEX('Smelter Look-up'!$C:$C,MATCH($A207,'Smelter Look-up'!$E:$E,0)))</f>
        <v>KENEE MINING VIETNAM COMPANY LIMITED</v>
      </c>
      <c r="D207" s="230"/>
      <c r="E207" s="182" t="str">
        <f ca="1">IF(ISERROR($V207),"",OFFSET('Smelter Look-up'!$D$4,$V207-4,0)&amp;"")</f>
        <v>VIET NAM</v>
      </c>
      <c r="F207" s="182" t="str">
        <f ca="1">IF(ISERROR($V207),"",OFFSET('Smelter Look-up'!$E$4,$V207-4,0))</f>
        <v>CID004619</v>
      </c>
      <c r="G207" s="182" t="str">
        <f ca="1">IF(C207=$X$4,IF(ISERROR($V207),"Enter smelter details","RMI"),IF(ISERROR($V207),"",OFFSET('Smelter Look-up'!$F$4,$V207-4,0)))</f>
        <v>RMI</v>
      </c>
      <c r="H207" s="183" t="s">
        <v>15831</v>
      </c>
      <c r="I207" s="184" t="str">
        <f ca="1">IF(ISERROR($V207),"",OFFSET('Smelter Look-up'!$H$4,$V207-4,0))</f>
        <v>Song Cau Town</v>
      </c>
      <c r="J207" s="184" t="str">
        <f ca="1">IF(ISERROR($V207),"",OFFSET('Smelter Look-up'!$I$4,$V207-4,0))</f>
        <v>Phú Yên</v>
      </c>
      <c r="K207" s="224" t="s">
        <v>15831</v>
      </c>
      <c r="L207" s="224" t="s">
        <v>15831</v>
      </c>
      <c r="M207" s="224" t="s">
        <v>15831</v>
      </c>
      <c r="N207" s="224" t="s">
        <v>15831</v>
      </c>
      <c r="O207" s="224" t="s">
        <v>15835</v>
      </c>
      <c r="P207" s="185" t="s">
        <v>475</v>
      </c>
      <c r="Q207" s="225" t="s">
        <v>15831</v>
      </c>
      <c r="R207" s="182" t="str">
        <f ca="1">IF(ISERROR($V207),"",OFFSET('Smelter Look-up'!$C$4,$V207-4,0)&amp;"")</f>
        <v>KENEE MINING VIETNAM COMPANY LIMITED</v>
      </c>
      <c r="S207" s="181" t="str">
        <f t="shared" ca="1" si="29"/>
        <v>VN</v>
      </c>
      <c r="T207" s="181" t="str">
        <f ca="1">IF(B207="","",IF(ISERROR(MATCH($J207,SorP!$B$1:$B$6226,0)),"",INDIRECT("'SorP'!$A$"&amp;MATCH($S207&amp;$J207,SorP!C:C,0))))</f>
        <v>VN-32</v>
      </c>
      <c r="U207" s="201"/>
      <c r="V207" s="226">
        <f ca="1">IF(C207="",NA(),IF(OR(C207="Smelter not listed",C207="Smelter not yet identified"),MATCH($B207&amp;$D207,'Smelter Look-up'!$J:$J,0),MATCH($B207&amp;$C207,'Smelter Look-up'!$J:$J,0)))</f>
        <v>602</v>
      </c>
      <c r="X207" s="227">
        <f t="shared" ca="1" si="30"/>
        <v>0</v>
      </c>
      <c r="AB207" s="228" t="str">
        <f t="shared" ca="1" si="31"/>
        <v>TungstenKENEE MINING VIETNAM COMPANY LIMITED</v>
      </c>
    </row>
    <row r="208" spans="1:28" s="227" customFormat="1" ht="25.5">
      <c r="A208" s="181" t="s">
        <v>774</v>
      </c>
      <c r="B208" s="182" t="str">
        <f ca="1">IF(LEN(A208)=0,"",INDEX('Smelter Look-up'!$A:$A,MATCH($A208,'Smelter Look-up'!$E:$E,0)))</f>
        <v>Tungsten</v>
      </c>
      <c r="C208" s="186" t="str">
        <f ca="1">IF(LEN(A208)=0,"",INDEX('Smelter Look-up'!$C:$C,MATCH($A208,'Smelter Look-up'!$E:$E,0)))</f>
        <v>Kennametal Fallon</v>
      </c>
      <c r="D208" s="230"/>
      <c r="E208" s="182" t="str">
        <f ca="1">IF(ISERROR($V208),"",OFFSET('Smelter Look-up'!$D$4,$V208-4,0)&amp;"")</f>
        <v>UNITED STATES OF AMERICA</v>
      </c>
      <c r="F208" s="182" t="str">
        <f ca="1">IF(ISERROR($V208),"",OFFSET('Smelter Look-up'!$E$4,$V208-4,0))</f>
        <v>CID000966</v>
      </c>
      <c r="G208" s="182" t="str">
        <f ca="1">IF(C208=$X$4,IF(ISERROR($V208),"Enter smelter details","RMI"),IF(ISERROR($V208),"",OFFSET('Smelter Look-up'!$F$4,$V208-4,0)))</f>
        <v>RMI</v>
      </c>
      <c r="H208" s="183" t="s">
        <v>15831</v>
      </c>
      <c r="I208" s="184" t="str">
        <f ca="1">IF(ISERROR($V208),"",OFFSET('Smelter Look-up'!$H$4,$V208-4,0))</f>
        <v>Fallon</v>
      </c>
      <c r="J208" s="184" t="str">
        <f ca="1">IF(ISERROR($V208),"",OFFSET('Smelter Look-up'!$I$4,$V208-4,0))</f>
        <v>Nevada</v>
      </c>
      <c r="K208" s="224" t="s">
        <v>15831</v>
      </c>
      <c r="L208" s="224" t="s">
        <v>15831</v>
      </c>
      <c r="M208" s="224" t="s">
        <v>15831</v>
      </c>
      <c r="N208" s="224" t="s">
        <v>15831</v>
      </c>
      <c r="O208" s="224" t="s">
        <v>477</v>
      </c>
      <c r="P208" s="185" t="s">
        <v>15831</v>
      </c>
      <c r="Q208" s="225" t="s">
        <v>15831</v>
      </c>
      <c r="R208" s="182" t="str">
        <f ca="1">IF(ISERROR($V208),"",OFFSET('Smelter Look-up'!$C$4,$V208-4,0)&amp;"")</f>
        <v>Kennametal Fallon</v>
      </c>
      <c r="S208" s="181" t="str">
        <f t="shared" ca="1" si="29"/>
        <v>US</v>
      </c>
      <c r="T208" s="181" t="str">
        <f ca="1">IF(B208="","",IF(ISERROR(MATCH($J208,SorP!$B$1:$B$6226,0)),"",INDIRECT("'SorP'!$A$"&amp;MATCH($S208&amp;$J208,SorP!C:C,0))))</f>
        <v>US-NV</v>
      </c>
      <c r="U208" s="201"/>
      <c r="V208" s="226">
        <f ca="1">IF(C208="",NA(),IF(OR(C208="Smelter not listed",C208="Smelter not yet identified"),MATCH($B208&amp;$D208,'Smelter Look-up'!$J:$J,0),MATCH($B208&amp;$C208,'Smelter Look-up'!$J:$J,0)))</f>
        <v>603</v>
      </c>
      <c r="X208" s="227">
        <f t="shared" ca="1" si="30"/>
        <v>0</v>
      </c>
      <c r="AB208" s="228" t="str">
        <f t="shared" ca="1" si="31"/>
        <v>TungstenKennametal Fallon</v>
      </c>
    </row>
    <row r="209" spans="1:28" s="227" customFormat="1" ht="25.5">
      <c r="A209" s="181" t="s">
        <v>768</v>
      </c>
      <c r="B209" s="182" t="str">
        <f ca="1">IF(LEN(A209)=0,"",INDEX('Smelter Look-up'!$A:$A,MATCH($A209,'Smelter Look-up'!$E:$E,0)))</f>
        <v>Tungsten</v>
      </c>
      <c r="C209" s="186" t="str">
        <f ca="1">IF(LEN(A209)=0,"",INDEX('Smelter Look-up'!$C:$C,MATCH($A209,'Smelter Look-up'!$E:$E,0)))</f>
        <v>Kennametal Huntsville</v>
      </c>
      <c r="D209" s="230"/>
      <c r="E209" s="182" t="str">
        <f ca="1">IF(ISERROR($V209),"",OFFSET('Smelter Look-up'!$D$4,$V209-4,0)&amp;"")</f>
        <v>UNITED STATES OF AMERICA</v>
      </c>
      <c r="F209" s="182" t="str">
        <f ca="1">IF(ISERROR($V209),"",OFFSET('Smelter Look-up'!$E$4,$V209-4,0))</f>
        <v>CID000105</v>
      </c>
      <c r="G209" s="182" t="str">
        <f ca="1">IF(C209=$X$4,IF(ISERROR($V209),"Enter smelter details","RMI"),IF(ISERROR($V209),"",OFFSET('Smelter Look-up'!$F$4,$V209-4,0)))</f>
        <v>RMI</v>
      </c>
      <c r="H209" s="183" t="s">
        <v>15831</v>
      </c>
      <c r="I209" s="184" t="str">
        <f ca="1">IF(ISERROR($V209),"",OFFSET('Smelter Look-up'!$H$4,$V209-4,0))</f>
        <v>Huntsville</v>
      </c>
      <c r="J209" s="184" t="str">
        <f ca="1">IF(ISERROR($V209),"",OFFSET('Smelter Look-up'!$I$4,$V209-4,0))</f>
        <v>Alabama</v>
      </c>
      <c r="K209" s="224" t="s">
        <v>15831</v>
      </c>
      <c r="L209" s="224" t="s">
        <v>15831</v>
      </c>
      <c r="M209" s="224" t="s">
        <v>15831</v>
      </c>
      <c r="N209" s="224" t="s">
        <v>15831</v>
      </c>
      <c r="O209" s="224" t="s">
        <v>15833</v>
      </c>
      <c r="P209" s="185" t="s">
        <v>476</v>
      </c>
      <c r="Q209" s="225" t="s">
        <v>15831</v>
      </c>
      <c r="R209" s="182" t="str">
        <f ca="1">IF(ISERROR($V209),"",OFFSET('Smelter Look-up'!$C$4,$V209-4,0)&amp;"")</f>
        <v>Kennametal Huntsville</v>
      </c>
      <c r="S209" s="181" t="str">
        <f t="shared" ca="1" si="29"/>
        <v>US</v>
      </c>
      <c r="T209" s="181" t="str">
        <f ca="1">IF(B209="","",IF(ISERROR(MATCH($J209,SorP!$B$1:$B$6226,0)),"",INDIRECT("'SorP'!$A$"&amp;MATCH($S209&amp;$J209,SorP!C:C,0))))</f>
        <v>US-AL</v>
      </c>
      <c r="U209" s="201"/>
      <c r="V209" s="226">
        <f ca="1">IF(C209="",NA(),IF(OR(C209="Smelter not listed",C209="Smelter not yet identified"),MATCH($B209&amp;$D209,'Smelter Look-up'!$J:$J,0),MATCH($B209&amp;$C209,'Smelter Look-up'!$J:$J,0)))</f>
        <v>604</v>
      </c>
      <c r="X209" s="227">
        <f t="shared" ca="1" si="30"/>
        <v>0</v>
      </c>
      <c r="AB209" s="228" t="str">
        <f t="shared" ca="1" si="31"/>
        <v>TungstenKennametal Huntsville</v>
      </c>
    </row>
    <row r="210" spans="1:28" s="227" customFormat="1" ht="25.5">
      <c r="A210" s="181" t="s">
        <v>13730</v>
      </c>
      <c r="B210" s="182" t="str">
        <f ca="1">IF(LEN(A210)=0,"",INDEX('Smelter Look-up'!$A:$A,MATCH($A210,'Smelter Look-up'!$E:$E,0)))</f>
        <v>Tungsten</v>
      </c>
      <c r="C210" s="186" t="str">
        <f ca="1">IF(LEN(A210)=0,"",INDEX('Smelter Look-up'!$C:$C,MATCH($A210,'Smelter Look-up'!$E:$E,0)))</f>
        <v>Lianyou Metals Co., Ltd.</v>
      </c>
      <c r="D210" s="230"/>
      <c r="E210" s="182" t="str">
        <f ca="1">IF(ISERROR($V210),"",OFFSET('Smelter Look-up'!$D$4,$V210-4,0)&amp;"")</f>
        <v>TAIWAN, PROVINCE OF CHINA</v>
      </c>
      <c r="F210" s="182" t="str">
        <f ca="1">IF(ISERROR($V210),"",OFFSET('Smelter Look-up'!$E$4,$V210-4,0))</f>
        <v>CID003407</v>
      </c>
      <c r="G210" s="182" t="str">
        <f ca="1">IF(C210=$X$4,IF(ISERROR($V210),"Enter smelter details","RMI"),IF(ISERROR($V210),"",OFFSET('Smelter Look-up'!$F$4,$V210-4,0)))</f>
        <v>RMI</v>
      </c>
      <c r="H210" s="183" t="s">
        <v>15831</v>
      </c>
      <c r="I210" s="184" t="str">
        <f ca="1">IF(ISERROR($V210),"",OFFSET('Smelter Look-up'!$H$4,$V210-4,0))</f>
        <v>Fangliao</v>
      </c>
      <c r="J210" s="184" t="str">
        <f ca="1">IF(ISERROR($V210),"",OFFSET('Smelter Look-up'!$I$4,$V210-4,0))</f>
        <v>Pingtung</v>
      </c>
      <c r="K210" s="224" t="s">
        <v>15831</v>
      </c>
      <c r="L210" s="224" t="s">
        <v>15831</v>
      </c>
      <c r="M210" s="224" t="s">
        <v>15831</v>
      </c>
      <c r="N210" s="224" t="s">
        <v>15831</v>
      </c>
      <c r="O210" s="224" t="s">
        <v>15835</v>
      </c>
      <c r="P210" s="185" t="s">
        <v>475</v>
      </c>
      <c r="Q210" s="225" t="s">
        <v>15831</v>
      </c>
      <c r="R210" s="182" t="str">
        <f ca="1">IF(ISERROR($V210),"",OFFSET('Smelter Look-up'!$C$4,$V210-4,0)&amp;"")</f>
        <v>Lianyou Metals Co., Ltd.</v>
      </c>
      <c r="S210" s="181" t="str">
        <f t="shared" ca="1" si="29"/>
        <v>TW</v>
      </c>
      <c r="T210" s="181" t="str">
        <f ca="1">IF(B210="","",IF(ISERROR(MATCH($J210,SorP!$B$1:$B$6226,0)),"",INDIRECT("'SorP'!$A$"&amp;MATCH($S210&amp;$J210,SorP!C:C,0))))</f>
        <v>TW-PIF</v>
      </c>
      <c r="U210" s="201"/>
      <c r="V210" s="226">
        <f ca="1">IF(C210="",NA(),IF(OR(C210="Smelter not listed",C210="Smelter not yet identified"),MATCH($B210&amp;$D210,'Smelter Look-up'!$J:$J,0),MATCH($B210&amp;$C210,'Smelter Look-up'!$J:$J,0)))</f>
        <v>606</v>
      </c>
      <c r="X210" s="227">
        <f t="shared" ca="1" si="30"/>
        <v>0</v>
      </c>
      <c r="AB210" s="228" t="str">
        <f t="shared" ca="1" si="31"/>
        <v>TungstenLianyou Metals Co., Ltd.</v>
      </c>
    </row>
    <row r="211" spans="1:28" s="227" customFormat="1" ht="25.5">
      <c r="A211" s="181" t="s">
        <v>15650</v>
      </c>
      <c r="B211" s="182" t="str">
        <f ca="1">IF(LEN(A211)=0,"",INDEX('Smelter Look-up'!$A:$A,MATCH($A211,'Smelter Look-up'!$E:$E,0)))</f>
        <v>Tungsten</v>
      </c>
      <c r="C211" s="186" t="str">
        <f ca="1">IF(LEN(A211)=0,"",INDEX('Smelter Look-up'!$C:$C,MATCH($A211,'Smelter Look-up'!$E:$E,0)))</f>
        <v>Lianyou Resources Co., Ltd.</v>
      </c>
      <c r="D211" s="230"/>
      <c r="E211" s="182" t="str">
        <f ca="1">IF(ISERROR($V211),"",OFFSET('Smelter Look-up'!$D$4,$V211-4,0)&amp;"")</f>
        <v>TAIWAN, PROVINCE OF CHINA</v>
      </c>
      <c r="F211" s="182" t="str">
        <f ca="1">IF(ISERROR($V211),"",OFFSET('Smelter Look-up'!$E$4,$V211-4,0))</f>
        <v>CID004397</v>
      </c>
      <c r="G211" s="182" t="str">
        <f ca="1">IF(C211=$X$4,IF(ISERROR($V211),"Enter smelter details","RMI"),IF(ISERROR($V211),"",OFFSET('Smelter Look-up'!$F$4,$V211-4,0)))</f>
        <v>RMI</v>
      </c>
      <c r="H211" s="183" t="s">
        <v>15831</v>
      </c>
      <c r="I211" s="184" t="str">
        <f ca="1">IF(ISERROR($V211),"",OFFSET('Smelter Look-up'!$H$4,$V211-4,0))</f>
        <v>Wujie</v>
      </c>
      <c r="J211" s="184" t="str">
        <f ca="1">IF(ISERROR($V211),"",OFFSET('Smelter Look-up'!$I$4,$V211-4,0))</f>
        <v>Yilan</v>
      </c>
      <c r="K211" s="224" t="s">
        <v>15831</v>
      </c>
      <c r="L211" s="224" t="s">
        <v>15831</v>
      </c>
      <c r="M211" s="224" t="s">
        <v>15831</v>
      </c>
      <c r="N211" s="224" t="s">
        <v>15831</v>
      </c>
      <c r="O211" s="224" t="s">
        <v>15835</v>
      </c>
      <c r="P211" s="185" t="s">
        <v>475</v>
      </c>
      <c r="Q211" s="225" t="s">
        <v>15831</v>
      </c>
      <c r="R211" s="182" t="str">
        <f ca="1">IF(ISERROR($V211),"",OFFSET('Smelter Look-up'!$C$4,$V211-4,0)&amp;"")</f>
        <v>Lianyou Resources Co., Ltd.</v>
      </c>
      <c r="S211" s="181" t="str">
        <f t="shared" ca="1" si="29"/>
        <v>TW</v>
      </c>
      <c r="T211" s="181" t="str">
        <f ca="1">IF(B211="","",IF(ISERROR(MATCH($J211,SorP!$B$1:$B$6226,0)),"",INDIRECT("'SorP'!$A$"&amp;MATCH($S211&amp;$J211,SorP!C:C,0))))</f>
        <v>TW-ILA</v>
      </c>
      <c r="U211" s="201"/>
      <c r="V211" s="226">
        <f ca="1">IF(C211="",NA(),IF(OR(C211="Smelter not listed",C211="Smelter not yet identified"),MATCH($B211&amp;$D211,'Smelter Look-up'!$J:$J,0),MATCH($B211&amp;$C211,'Smelter Look-up'!$J:$J,0)))</f>
        <v>607</v>
      </c>
      <c r="X211" s="227">
        <f t="shared" ca="1" si="30"/>
        <v>0</v>
      </c>
      <c r="AB211" s="228" t="str">
        <f t="shared" ca="1" si="31"/>
        <v>TungstenLianyou Resources Co., Ltd.</v>
      </c>
    </row>
    <row r="212" spans="1:28" s="227" customFormat="1" ht="20.25">
      <c r="A212" s="181" t="s">
        <v>136</v>
      </c>
      <c r="B212" s="182" t="str">
        <f ca="1">IF(LEN(A212)=0,"",INDEX('Smelter Look-up'!$A:$A,MATCH($A212,'Smelter Look-up'!$E:$E,0)))</f>
        <v>Tungsten</v>
      </c>
      <c r="C212" s="186" t="str">
        <f ca="1">IF(LEN(A212)=0,"",INDEX('Smelter Look-up'!$C:$C,MATCH($A212,'Smelter Look-up'!$E:$E,0)))</f>
        <v>Malipo Haiyu Tungsten Co., Ltd.</v>
      </c>
      <c r="D212" s="230"/>
      <c r="E212" s="182" t="str">
        <f ca="1">IF(ISERROR($V212),"",OFFSET('Smelter Look-up'!$D$4,$V212-4,0)&amp;"")</f>
        <v>CHINA</v>
      </c>
      <c r="F212" s="182" t="str">
        <f ca="1">IF(ISERROR($V212),"",OFFSET('Smelter Look-up'!$E$4,$V212-4,0))</f>
        <v>CID002319</v>
      </c>
      <c r="G212" s="182" t="str">
        <f ca="1">IF(C212=$X$4,IF(ISERROR($V212),"Enter smelter details","RMI"),IF(ISERROR($V212),"",OFFSET('Smelter Look-up'!$F$4,$V212-4,0)))</f>
        <v>RMI</v>
      </c>
      <c r="H212" s="183" t="s">
        <v>15831</v>
      </c>
      <c r="I212" s="184" t="str">
        <f ca="1">IF(ISERROR($V212),"",OFFSET('Smelter Look-up'!$H$4,$V212-4,0))</f>
        <v>Wen Shan</v>
      </c>
      <c r="J212" s="184" t="str">
        <f ca="1">IF(ISERROR($V212),"",OFFSET('Smelter Look-up'!$I$4,$V212-4,0))</f>
        <v>Yunnan Sheng</v>
      </c>
      <c r="K212" s="224" t="s">
        <v>15831</v>
      </c>
      <c r="L212" s="224" t="s">
        <v>15831</v>
      </c>
      <c r="M212" s="224" t="s">
        <v>15831</v>
      </c>
      <c r="N212" s="224" t="s">
        <v>15831</v>
      </c>
      <c r="O212" s="224" t="s">
        <v>477</v>
      </c>
      <c r="P212" s="185" t="s">
        <v>15831</v>
      </c>
      <c r="Q212" s="225" t="s">
        <v>15831</v>
      </c>
      <c r="R212" s="182" t="str">
        <f ca="1">IF(ISERROR($V212),"",OFFSET('Smelter Look-up'!$C$4,$V212-4,0)&amp;"")</f>
        <v>Malipo Haiyu Tungsten Co., Ltd.</v>
      </c>
      <c r="S212" s="181" t="str">
        <f t="shared" ca="1" si="29"/>
        <v>CN</v>
      </c>
      <c r="T212" s="181" t="str">
        <f ca="1">IF(B212="","",IF(ISERROR(MATCH($J212,SorP!$B$1:$B$6226,0)),"",INDIRECT("'SorP'!$A$"&amp;MATCH($S212&amp;$J212,SorP!C:C,0))))</f>
        <v>CN-YN</v>
      </c>
      <c r="U212" s="201"/>
      <c r="V212" s="226">
        <f ca="1">IF(C212="",NA(),IF(OR(C212="Smelter not listed",C212="Smelter not yet identified"),MATCH($B212&amp;$D212,'Smelter Look-up'!$J:$J,0),MATCH($B212&amp;$C212,'Smelter Look-up'!$J:$J,0)))</f>
        <v>610</v>
      </c>
      <c r="X212" s="227">
        <f t="shared" ca="1" si="30"/>
        <v>0</v>
      </c>
      <c r="AB212" s="228" t="str">
        <f t="shared" ca="1" si="31"/>
        <v>TungstenMalipo Haiyu Tungsten Co., Ltd.</v>
      </c>
    </row>
    <row r="213" spans="1:28" s="227" customFormat="1" ht="25.5">
      <c r="A213" s="181" t="s">
        <v>1394</v>
      </c>
      <c r="B213" s="182" t="str">
        <f ca="1">IF(LEN(A213)=0,"",INDEX('Smelter Look-up'!$A:$A,MATCH($A213,'Smelter Look-up'!$E:$E,0)))</f>
        <v>Tungsten</v>
      </c>
      <c r="C213" s="186" t="str">
        <f ca="1">IF(LEN(A213)=0,"",INDEX('Smelter Look-up'!$C:$C,MATCH($A213,'Smelter Look-up'!$E:$E,0)))</f>
        <v>Masan High-Tech Materials</v>
      </c>
      <c r="D213" s="230"/>
      <c r="E213" s="182" t="str">
        <f ca="1">IF(ISERROR($V213),"",OFFSET('Smelter Look-up'!$D$4,$V213-4,0)&amp;"")</f>
        <v>VIET NAM</v>
      </c>
      <c r="F213" s="182" t="str">
        <f ca="1">IF(ISERROR($V213),"",OFFSET('Smelter Look-up'!$E$4,$V213-4,0))</f>
        <v>CID002543</v>
      </c>
      <c r="G213" s="182" t="str">
        <f ca="1">IF(C213=$X$4,IF(ISERROR($V213),"Enter smelter details","RMI"),IF(ISERROR($V213),"",OFFSET('Smelter Look-up'!$F$4,$V213-4,0)))</f>
        <v>RMI</v>
      </c>
      <c r="H213" s="183" t="s">
        <v>15831</v>
      </c>
      <c r="I213" s="184" t="str">
        <f ca="1">IF(ISERROR($V213),"",OFFSET('Smelter Look-up'!$H$4,$V213-4,0))</f>
        <v>Dai Tu</v>
      </c>
      <c r="J213" s="184" t="str">
        <f ca="1">IF(ISERROR($V213),"",OFFSET('Smelter Look-up'!$I$4,$V213-4,0))</f>
        <v>Thái Nguyên</v>
      </c>
      <c r="K213" s="224" t="s">
        <v>15831</v>
      </c>
      <c r="L213" s="224" t="s">
        <v>15831</v>
      </c>
      <c r="M213" s="224" t="s">
        <v>15831</v>
      </c>
      <c r="N213" s="224" t="s">
        <v>15831</v>
      </c>
      <c r="O213" s="224" t="s">
        <v>15833</v>
      </c>
      <c r="P213" s="185" t="s">
        <v>476</v>
      </c>
      <c r="Q213" s="225" t="s">
        <v>15831</v>
      </c>
      <c r="R213" s="182" t="str">
        <f ca="1">IF(ISERROR($V213),"",OFFSET('Smelter Look-up'!$C$4,$V213-4,0)&amp;"")</f>
        <v>Masan High-Tech Materials</v>
      </c>
      <c r="S213" s="181" t="str">
        <f t="shared" ca="1" si="29"/>
        <v>VN</v>
      </c>
      <c r="T213" s="181" t="str">
        <f ca="1">IF(B213="","",IF(ISERROR(MATCH($J213,SorP!$B$1:$B$6226,0)),"",INDIRECT("'SorP'!$A$"&amp;MATCH($S213&amp;$J213,SorP!C:C,0))))</f>
        <v>VN-69</v>
      </c>
      <c r="U213" s="201"/>
      <c r="V213" s="226">
        <f ca="1">IF(C213="",NA(),IF(OR(C213="Smelter not listed",C213="Smelter not yet identified"),MATCH($B213&amp;$D213,'Smelter Look-up'!$J:$J,0),MATCH($B213&amp;$C213,'Smelter Look-up'!$J:$J,0)))</f>
        <v>611</v>
      </c>
      <c r="X213" s="227">
        <f t="shared" ca="1" si="30"/>
        <v>0</v>
      </c>
      <c r="AB213" s="228" t="str">
        <f t="shared" ca="1" si="31"/>
        <v>TungstenMasan High-Tech Materials</v>
      </c>
    </row>
    <row r="214" spans="1:28" s="227" customFormat="1" ht="25.5">
      <c r="A214" s="181" t="s">
        <v>1796</v>
      </c>
      <c r="B214" s="182" t="str">
        <f ca="1">IF(LEN(A214)=0,"",INDEX('Smelter Look-up'!$A:$A,MATCH($A214,'Smelter Look-up'!$E:$E,0)))</f>
        <v>Tungsten</v>
      </c>
      <c r="C214" s="186" t="str">
        <f ca="1">IF(LEN(A214)=0,"",INDEX('Smelter Look-up'!$C:$C,MATCH($A214,'Smelter Look-up'!$E:$E,0)))</f>
        <v>Niagara Refining LLC</v>
      </c>
      <c r="D214" s="230"/>
      <c r="E214" s="182" t="str">
        <f ca="1">IF(ISERROR($V214),"",OFFSET('Smelter Look-up'!$D$4,$V214-4,0)&amp;"")</f>
        <v>UNITED STATES OF AMERICA</v>
      </c>
      <c r="F214" s="182" t="str">
        <f ca="1">IF(ISERROR($V214),"",OFFSET('Smelter Look-up'!$E$4,$V214-4,0))</f>
        <v>CID002589</v>
      </c>
      <c r="G214" s="182" t="str">
        <f ca="1">IF(C214=$X$4,IF(ISERROR($V214),"Enter smelter details","RMI"),IF(ISERROR($V214),"",OFFSET('Smelter Look-up'!$F$4,$V214-4,0)))</f>
        <v>RMI</v>
      </c>
      <c r="H214" s="183" t="s">
        <v>15831</v>
      </c>
      <c r="I214" s="184" t="str">
        <f ca="1">IF(ISERROR($V214),"",OFFSET('Smelter Look-up'!$H$4,$V214-4,0))</f>
        <v>Depew</v>
      </c>
      <c r="J214" s="184" t="str">
        <f ca="1">IF(ISERROR($V214),"",OFFSET('Smelter Look-up'!$I$4,$V214-4,0))</f>
        <v>New York</v>
      </c>
      <c r="K214" s="224" t="s">
        <v>15831</v>
      </c>
      <c r="L214" s="224" t="s">
        <v>15831</v>
      </c>
      <c r="M214" s="224" t="s">
        <v>15831</v>
      </c>
      <c r="N214" s="224" t="s">
        <v>15831</v>
      </c>
      <c r="O214" s="224" t="s">
        <v>15834</v>
      </c>
      <c r="P214" s="185" t="s">
        <v>476</v>
      </c>
      <c r="Q214" s="225" t="s">
        <v>15831</v>
      </c>
      <c r="R214" s="182" t="str">
        <f ca="1">IF(ISERROR($V214),"",OFFSET('Smelter Look-up'!$C$4,$V214-4,0)&amp;"")</f>
        <v>Niagara Refining LLC</v>
      </c>
      <c r="S214" s="181" t="str">
        <f t="shared" ca="1" si="29"/>
        <v>US</v>
      </c>
      <c r="T214" s="181" t="str">
        <f ca="1">IF(B214="","",IF(ISERROR(MATCH($J214,SorP!$B$1:$B$6226,0)),"",INDIRECT("'SorP'!$A$"&amp;MATCH($S214&amp;$J214,SorP!C:C,0))))</f>
        <v>US-NY</v>
      </c>
      <c r="U214" s="201"/>
      <c r="V214" s="226">
        <f ca="1">IF(C214="",NA(),IF(OR(C214="Smelter not listed",C214="Smelter not yet identified"),MATCH($B214&amp;$D214,'Smelter Look-up'!$J:$J,0),MATCH($B214&amp;$C214,'Smelter Look-up'!$J:$J,0)))</f>
        <v>616</v>
      </c>
      <c r="X214" s="227">
        <f t="shared" ca="1" si="30"/>
        <v>0</v>
      </c>
      <c r="AB214" s="228" t="str">
        <f t="shared" ca="1" si="31"/>
        <v>TungstenNiagara Refining LLC</v>
      </c>
    </row>
    <row r="215" spans="1:28" s="227" customFormat="1" ht="20.25">
      <c r="A215" s="181" t="s">
        <v>2225</v>
      </c>
      <c r="B215" s="182" t="str">
        <f ca="1">IF(LEN(A215)=0,"",INDEX('Smelter Look-up'!$A:$A,MATCH($A215,'Smelter Look-up'!$E:$E,0)))</f>
        <v>Tungsten</v>
      </c>
      <c r="C215" s="186" t="str">
        <f ca="1">IF(LEN(A215)=0,"",INDEX('Smelter Look-up'!$C:$C,MATCH($A215,'Smelter Look-up'!$E:$E,0)))</f>
        <v>Philippine Chuangxin Industrial Co., Inc.</v>
      </c>
      <c r="D215" s="230"/>
      <c r="E215" s="182" t="str">
        <f ca="1">IF(ISERROR($V215),"",OFFSET('Smelter Look-up'!$D$4,$V215-4,0)&amp;"")</f>
        <v>PHILIPPINES</v>
      </c>
      <c r="F215" s="182" t="str">
        <f ca="1">IF(ISERROR($V215),"",OFFSET('Smelter Look-up'!$E$4,$V215-4,0))</f>
        <v>CID002827</v>
      </c>
      <c r="G215" s="182" t="str">
        <f ca="1">IF(C215=$X$4,IF(ISERROR($V215),"Enter smelter details","RMI"),IF(ISERROR($V215),"",OFFSET('Smelter Look-up'!$F$4,$V215-4,0)))</f>
        <v>RMI</v>
      </c>
      <c r="H215" s="183" t="s">
        <v>15831</v>
      </c>
      <c r="I215" s="184" t="str">
        <f ca="1">IF(ISERROR($V215),"",OFFSET('Smelter Look-up'!$H$4,$V215-4,0))</f>
        <v>Marilao</v>
      </c>
      <c r="J215" s="184" t="str">
        <f ca="1">IF(ISERROR($V215),"",OFFSET('Smelter Look-up'!$I$4,$V215-4,0))</f>
        <v>Bulacan</v>
      </c>
      <c r="K215" s="224" t="s">
        <v>15831</v>
      </c>
      <c r="L215" s="224" t="s">
        <v>15831</v>
      </c>
      <c r="M215" s="224" t="s">
        <v>15831</v>
      </c>
      <c r="N215" s="224" t="s">
        <v>15831</v>
      </c>
      <c r="O215" s="224" t="s">
        <v>477</v>
      </c>
      <c r="P215" s="185" t="s">
        <v>15831</v>
      </c>
      <c r="Q215" s="225" t="s">
        <v>15831</v>
      </c>
      <c r="R215" s="182" t="str">
        <f ca="1">IF(ISERROR($V215),"",OFFSET('Smelter Look-up'!$C$4,$V215-4,0)&amp;"")</f>
        <v>Philippine Chuangxin Industrial Co., Inc.</v>
      </c>
      <c r="S215" s="181" t="str">
        <f t="shared" ca="1" si="29"/>
        <v>PH</v>
      </c>
      <c r="T215" s="181" t="str">
        <f ca="1">IF(B215="","",IF(ISERROR(MATCH($J215,SorP!$B$1:$B$6226,0)),"",INDIRECT("'SorP'!$A$"&amp;MATCH($S215&amp;$J215,SorP!C:C,0))))</f>
        <v>PH-BUL</v>
      </c>
      <c r="U215" s="201"/>
      <c r="V215" s="226">
        <f ca="1">IF(C215="",NA(),IF(OR(C215="Smelter not listed",C215="Smelter not yet identified"),MATCH($B215&amp;$D215,'Smelter Look-up'!$J:$J,0),MATCH($B215&amp;$C215,'Smelter Look-up'!$J:$J,0)))</f>
        <v>623</v>
      </c>
      <c r="X215" s="227">
        <f t="shared" ca="1" si="30"/>
        <v>0</v>
      </c>
      <c r="AB215" s="228" t="str">
        <f t="shared" ca="1" si="31"/>
        <v>TungstenPhilippine Chuangxin Industrial Co., Inc.</v>
      </c>
    </row>
    <row r="216" spans="1:28" s="227" customFormat="1" ht="25.5">
      <c r="A216" s="181" t="s">
        <v>15658</v>
      </c>
      <c r="B216" s="182" t="str">
        <f ca="1">IF(LEN(A216)=0,"",INDEX('Smelter Look-up'!$A:$A,MATCH($A216,'Smelter Look-up'!$E:$E,0)))</f>
        <v>Tungsten</v>
      </c>
      <c r="C216" s="186" t="str">
        <f ca="1">IF(LEN(A216)=0,"",INDEX('Smelter Look-up'!$C:$C,MATCH($A216,'Smelter Look-up'!$E:$E,0)))</f>
        <v>Shinwon Tungsten (Fujian Shanghang) Co., Ltd.</v>
      </c>
      <c r="D216" s="230"/>
      <c r="E216" s="182" t="str">
        <f ca="1">IF(ISERROR($V216),"",OFFSET('Smelter Look-up'!$D$4,$V216-4,0)&amp;"")</f>
        <v>CHINA</v>
      </c>
      <c r="F216" s="182" t="str">
        <f ca="1">IF(ISERROR($V216),"",OFFSET('Smelter Look-up'!$E$4,$V216-4,0))</f>
        <v>CID004430</v>
      </c>
      <c r="G216" s="182" t="str">
        <f ca="1">IF(C216=$X$4,IF(ISERROR($V216),"Enter smelter details","RMI"),IF(ISERROR($V216),"",OFFSET('Smelter Look-up'!$F$4,$V216-4,0)))</f>
        <v>RMI</v>
      </c>
      <c r="H216" s="183" t="s">
        <v>15831</v>
      </c>
      <c r="I216" s="184" t="str">
        <f ca="1">IF(ISERROR($V216),"",OFFSET('Smelter Look-up'!$H$4,$V216-4,0))</f>
        <v>Longyan</v>
      </c>
      <c r="J216" s="184" t="str">
        <f ca="1">IF(ISERROR($V216),"",OFFSET('Smelter Look-up'!$I$4,$V216-4,0))</f>
        <v>Fujian Sheng</v>
      </c>
      <c r="K216" s="224" t="s">
        <v>15831</v>
      </c>
      <c r="L216" s="224" t="s">
        <v>15831</v>
      </c>
      <c r="M216" s="224" t="s">
        <v>15831</v>
      </c>
      <c r="N216" s="224" t="s">
        <v>15831</v>
      </c>
      <c r="O216" s="224" t="s">
        <v>15834</v>
      </c>
      <c r="P216" s="185" t="s">
        <v>476</v>
      </c>
      <c r="Q216" s="225" t="s">
        <v>15831</v>
      </c>
      <c r="R216" s="182" t="str">
        <f ca="1">IF(ISERROR($V216),"",OFFSET('Smelter Look-up'!$C$4,$V216-4,0)&amp;"")</f>
        <v>Shinwon Tungsten (Fujian Shanghang) Co., Ltd.</v>
      </c>
      <c r="S216" s="181" t="str">
        <f t="shared" ca="1" si="29"/>
        <v>CN</v>
      </c>
      <c r="T216" s="181" t="str">
        <f ca="1">IF(B216="","",IF(ISERROR(MATCH($J216,SorP!$B$1:$B$6226,0)),"",INDIRECT("'SorP'!$A$"&amp;MATCH($S216&amp;$J216,SorP!C:C,0))))</f>
        <v>CN-FJ</v>
      </c>
      <c r="U216" s="201"/>
      <c r="V216" s="226">
        <f ca="1">IF(C216="",NA(),IF(OR(C216="Smelter not listed",C216="Smelter not yet identified"),MATCH($B216&amp;$D216,'Smelter Look-up'!$J:$J,0),MATCH($B216&amp;$C216,'Smelter Look-up'!$J:$J,0)))</f>
        <v>625</v>
      </c>
      <c r="X216" s="227">
        <f t="shared" ca="1" si="30"/>
        <v>0</v>
      </c>
      <c r="AB216" s="228" t="str">
        <f t="shared" ca="1" si="31"/>
        <v>TungstenShinwon Tungsten (Fujian Shanghang) Co., Ltd.</v>
      </c>
    </row>
    <row r="217" spans="1:28" s="227" customFormat="1" ht="25.5">
      <c r="A217" s="181" t="s">
        <v>1391</v>
      </c>
      <c r="B217" s="182" t="str">
        <f ca="1">IF(LEN(A217)=0,"",INDEX('Smelter Look-up'!$A:$A,MATCH($A217,'Smelter Look-up'!$E:$E,0)))</f>
        <v>Tungsten</v>
      </c>
      <c r="C217" s="186" t="str">
        <f ca="1">IF(LEN(A217)=0,"",INDEX('Smelter Look-up'!$C:$C,MATCH($A217,'Smelter Look-up'!$E:$E,0)))</f>
        <v>TANIOBIS Smelting GmbH &amp; Co. KG</v>
      </c>
      <c r="D217" s="230"/>
      <c r="E217" s="182" t="str">
        <f ca="1">IF(ISERROR($V217),"",OFFSET('Smelter Look-up'!$D$4,$V217-4,0)&amp;"")</f>
        <v>GERMANY</v>
      </c>
      <c r="F217" s="182" t="str">
        <f ca="1">IF(ISERROR($V217),"",OFFSET('Smelter Look-up'!$E$4,$V217-4,0))</f>
        <v>CID002542</v>
      </c>
      <c r="G217" s="182" t="str">
        <f ca="1">IF(C217=$X$4,IF(ISERROR($V217),"Enter smelter details","RMI"),IF(ISERROR($V217),"",OFFSET('Smelter Look-up'!$F$4,$V217-4,0)))</f>
        <v>RMI</v>
      </c>
      <c r="H217" s="183" t="s">
        <v>15831</v>
      </c>
      <c r="I217" s="184" t="str">
        <f ca="1">IF(ISERROR($V217),"",OFFSET('Smelter Look-up'!$H$4,$V217-4,0))</f>
        <v>Laufenburg</v>
      </c>
      <c r="J217" s="184" t="str">
        <f ca="1">IF(ISERROR($V217),"",OFFSET('Smelter Look-up'!$I$4,$V217-4,0))</f>
        <v>Baden-Württemberg</v>
      </c>
      <c r="K217" s="224" t="s">
        <v>15831</v>
      </c>
      <c r="L217" s="224" t="s">
        <v>15831</v>
      </c>
      <c r="M217" s="224" t="s">
        <v>15831</v>
      </c>
      <c r="N217" s="224" t="s">
        <v>15831</v>
      </c>
      <c r="O217" s="224" t="s">
        <v>15833</v>
      </c>
      <c r="P217" s="185" t="s">
        <v>476</v>
      </c>
      <c r="Q217" s="225" t="s">
        <v>15831</v>
      </c>
      <c r="R217" s="182" t="str">
        <f ca="1">IF(ISERROR($V217),"",OFFSET('Smelter Look-up'!$C$4,$V217-4,0)&amp;"")</f>
        <v>TANIOBIS Smelting GmbH &amp; Co. KG</v>
      </c>
      <c r="S217" s="181" t="str">
        <f t="shared" ca="1" si="29"/>
        <v>DE</v>
      </c>
      <c r="T217" s="181" t="str">
        <f ca="1">IF(B217="","",IF(ISERROR(MATCH($J217,SorP!$B$1:$B$6226,0)),"",INDIRECT("'SorP'!$A$"&amp;MATCH($S217&amp;$J217,SorP!C:C,0))))</f>
        <v>DE-BW</v>
      </c>
      <c r="U217" s="201"/>
      <c r="V217" s="226">
        <f ca="1">IF(C217="",NA(),IF(OR(C217="Smelter not listed",C217="Smelter not yet identified"),MATCH($B217&amp;$D217,'Smelter Look-up'!$J:$J,0),MATCH($B217&amp;$C217,'Smelter Look-up'!$J:$J,0)))</f>
        <v>626</v>
      </c>
      <c r="X217" s="227">
        <f t="shared" ca="1" si="30"/>
        <v>0</v>
      </c>
      <c r="AB217" s="228" t="str">
        <f t="shared" ca="1" si="31"/>
        <v>TungstenTANIOBIS Smelting GmbH &amp; Co. KG</v>
      </c>
    </row>
    <row r="218" spans="1:28" s="227" customFormat="1" ht="25.5">
      <c r="A218" s="181" t="s">
        <v>15364</v>
      </c>
      <c r="B218" s="182" t="str">
        <f ca="1">IF(LEN(A218)=0,"",INDEX('Smelter Look-up'!$A:$A,MATCH($A218,'Smelter Look-up'!$E:$E,0)))</f>
        <v>Tungsten</v>
      </c>
      <c r="C218" s="186" t="str">
        <f ca="1">IF(LEN(A218)=0,"",INDEX('Smelter Look-up'!$C:$C,MATCH($A218,'Smelter Look-up'!$E:$E,0)))</f>
        <v>Tungsten Vietnam Joint Stock Company</v>
      </c>
      <c r="D218" s="230"/>
      <c r="E218" s="182" t="str">
        <f ca="1">IF(ISERROR($V218),"",OFFSET('Smelter Look-up'!$D$4,$V218-4,0)&amp;"")</f>
        <v>VIET NAM</v>
      </c>
      <c r="F218" s="182" t="str">
        <f ca="1">IF(ISERROR($V218),"",OFFSET('Smelter Look-up'!$E$4,$V218-4,0))</f>
        <v>CID003993</v>
      </c>
      <c r="G218" s="182" t="str">
        <f ca="1">IF(C218=$X$4,IF(ISERROR($V218),"Enter smelter details","RMI"),IF(ISERROR($V218),"",OFFSET('Smelter Look-up'!$F$4,$V218-4,0)))</f>
        <v>RMI</v>
      </c>
      <c r="H218" s="183" t="s">
        <v>15831</v>
      </c>
      <c r="I218" s="184" t="str">
        <f ca="1">IF(ISERROR($V218),"",OFFSET('Smelter Look-up'!$H$4,$V218-4,0))</f>
        <v>Song Cong</v>
      </c>
      <c r="J218" s="184" t="str">
        <f ca="1">IF(ISERROR($V218),"",OFFSET('Smelter Look-up'!$I$4,$V218-4,0))</f>
        <v>Thái Nguyên</v>
      </c>
      <c r="K218" s="224" t="s">
        <v>15831</v>
      </c>
      <c r="L218" s="224" t="s">
        <v>15831</v>
      </c>
      <c r="M218" s="224" t="s">
        <v>15831</v>
      </c>
      <c r="N218" s="224" t="s">
        <v>15831</v>
      </c>
      <c r="O218" s="224" t="s">
        <v>15834</v>
      </c>
      <c r="P218" s="185" t="s">
        <v>476</v>
      </c>
      <c r="Q218" s="225" t="s">
        <v>15831</v>
      </c>
      <c r="R218" s="182" t="str">
        <f ca="1">IF(ISERROR($V218),"",OFFSET('Smelter Look-up'!$C$4,$V218-4,0)&amp;"")</f>
        <v>Tungsten Vietnam Joint Stock Company</v>
      </c>
      <c r="S218" s="181" t="str">
        <f t="shared" ca="1" si="29"/>
        <v>VN</v>
      </c>
      <c r="T218" s="181" t="str">
        <f ca="1">IF(B218="","",IF(ISERROR(MATCH($J218,SorP!$B$1:$B$6226,0)),"",INDIRECT("'SorP'!$A$"&amp;MATCH($S218&amp;$J218,SorP!C:C,0))))</f>
        <v>VN-69</v>
      </c>
      <c r="U218" s="201"/>
      <c r="V218" s="226">
        <f ca="1">IF(C218="",NA(),IF(OR(C218="Smelter not listed",C218="Smelter not yet identified"),MATCH($B218&amp;$D218,'Smelter Look-up'!$J:$J,0),MATCH($B218&amp;$C218,'Smelter Look-up'!$J:$J,0)))</f>
        <v>628</v>
      </c>
      <c r="X218" s="227">
        <f t="shared" ca="1" si="30"/>
        <v>0</v>
      </c>
      <c r="AB218" s="228" t="str">
        <f t="shared" ca="1" si="31"/>
        <v>TungstenTungsten Vietnam Joint Stock Company</v>
      </c>
    </row>
    <row r="219" spans="1:28" s="227" customFormat="1" ht="20.25">
      <c r="A219" s="181" t="s">
        <v>775</v>
      </c>
      <c r="B219" s="182" t="str">
        <f ca="1">IF(LEN(A219)=0,"",INDEX('Smelter Look-up'!$A:$A,MATCH($A219,'Smelter Look-up'!$E:$E,0)))</f>
        <v>Tungsten</v>
      </c>
      <c r="C219" s="186" t="str">
        <f ca="1">IF(LEN(A219)=0,"",INDEX('Smelter Look-up'!$C:$C,MATCH($A219,'Smelter Look-up'!$E:$E,0)))</f>
        <v>Wolfram Bergbau und Hutten AG</v>
      </c>
      <c r="D219" s="230"/>
      <c r="E219" s="182" t="str">
        <f ca="1">IF(ISERROR($V219),"",OFFSET('Smelter Look-up'!$D$4,$V219-4,0)&amp;"")</f>
        <v>AUSTRIA</v>
      </c>
      <c r="F219" s="182" t="str">
        <f ca="1">IF(ISERROR($V219),"",OFFSET('Smelter Look-up'!$E$4,$V219-4,0))</f>
        <v>CID002044</v>
      </c>
      <c r="G219" s="182" t="str">
        <f ca="1">IF(C219=$X$4,IF(ISERROR($V219),"Enter smelter details","RMI"),IF(ISERROR($V219),"",OFFSET('Smelter Look-up'!$F$4,$V219-4,0)))</f>
        <v>RMI</v>
      </c>
      <c r="H219" s="183" t="s">
        <v>15831</v>
      </c>
      <c r="I219" s="184" t="str">
        <f ca="1">IF(ISERROR($V219),"",OFFSET('Smelter Look-up'!$H$4,$V219-4,0))</f>
        <v>St. Martin i-S</v>
      </c>
      <c r="J219" s="184" t="str">
        <f ca="1">IF(ISERROR($V219),"",OFFSET('Smelter Look-up'!$I$4,$V219-4,0))</f>
        <v>Steiermark</v>
      </c>
      <c r="K219" s="224" t="s">
        <v>15831</v>
      </c>
      <c r="L219" s="224" t="s">
        <v>15831</v>
      </c>
      <c r="M219" s="224" t="s">
        <v>15831</v>
      </c>
      <c r="N219" s="224" t="s">
        <v>15831</v>
      </c>
      <c r="O219" s="224" t="s">
        <v>15838</v>
      </c>
      <c r="P219" s="185" t="s">
        <v>476</v>
      </c>
      <c r="Q219" s="225" t="s">
        <v>15831</v>
      </c>
      <c r="R219" s="182" t="str">
        <f ca="1">IF(ISERROR($V219),"",OFFSET('Smelter Look-up'!$C$4,$V219-4,0)&amp;"")</f>
        <v>Wolfram Bergbau und Hutten AG</v>
      </c>
      <c r="S219" s="181" t="str">
        <f t="shared" ca="1" si="29"/>
        <v>AT</v>
      </c>
      <c r="T219" s="181" t="str">
        <f ca="1">IF(B219="","",IF(ISERROR(MATCH($J219,SorP!$B$1:$B$6226,0)),"",INDIRECT("'SorP'!$A$"&amp;MATCH($S219&amp;$J219,SorP!C:C,0))))</f>
        <v>AT-6</v>
      </c>
      <c r="U219" s="201"/>
      <c r="V219" s="226">
        <f ca="1">IF(C219="",NA(),IF(OR(C219="Smelter not listed",C219="Smelter not yet identified"),MATCH($B219&amp;$D219,'Smelter Look-up'!$J:$J,0),MATCH($B219&amp;$C219,'Smelter Look-up'!$J:$J,0)))</f>
        <v>632</v>
      </c>
      <c r="X219" s="227">
        <f t="shared" ca="1" si="30"/>
        <v>0</v>
      </c>
      <c r="AB219" s="228" t="str">
        <f t="shared" ca="1" si="31"/>
        <v>TungstenWolfram Bergbau und Hutten AG</v>
      </c>
    </row>
    <row r="220" spans="1:28" s="227" customFormat="1" ht="25.5">
      <c r="A220" s="181" t="s">
        <v>137</v>
      </c>
      <c r="B220" s="182" t="str">
        <f ca="1">IF(LEN(A220)=0,"",INDEX('Smelter Look-up'!$A:$A,MATCH($A220,'Smelter Look-up'!$E:$E,0)))</f>
        <v>Tungsten</v>
      </c>
      <c r="C220" s="186" t="str">
        <f ca="1">IF(LEN(A220)=0,"",INDEX('Smelter Look-up'!$C:$C,MATCH($A220,'Smelter Look-up'!$E:$E,0)))</f>
        <v>Xiamen Tungsten (H.C.) Co., Ltd.</v>
      </c>
      <c r="D220" s="230"/>
      <c r="E220" s="182" t="str">
        <f ca="1">IF(ISERROR($V220),"",OFFSET('Smelter Look-up'!$D$4,$V220-4,0)&amp;"")</f>
        <v>CHINA</v>
      </c>
      <c r="F220" s="182" t="str">
        <f ca="1">IF(ISERROR($V220),"",OFFSET('Smelter Look-up'!$E$4,$V220-4,0))</f>
        <v>CID002320</v>
      </c>
      <c r="G220" s="182" t="str">
        <f ca="1">IF(C220=$X$4,IF(ISERROR($V220),"Enter smelter details","RMI"),IF(ISERROR($V220),"",OFFSET('Smelter Look-up'!$F$4,$V220-4,0)))</f>
        <v>RMI</v>
      </c>
      <c r="H220" s="183" t="s">
        <v>15831</v>
      </c>
      <c r="I220" s="184" t="str">
        <f ca="1">IF(ISERROR($V220),"",OFFSET('Smelter Look-up'!$H$4,$V220-4,0))</f>
        <v>Xiamen</v>
      </c>
      <c r="J220" s="184" t="str">
        <f ca="1">IF(ISERROR($V220),"",OFFSET('Smelter Look-up'!$I$4,$V220-4,0))</f>
        <v>Fujian Sheng</v>
      </c>
      <c r="K220" s="224" t="s">
        <v>15831</v>
      </c>
      <c r="L220" s="224" t="s">
        <v>15831</v>
      </c>
      <c r="M220" s="224" t="s">
        <v>15831</v>
      </c>
      <c r="N220" s="224" t="s">
        <v>15831</v>
      </c>
      <c r="O220" s="224" t="s">
        <v>15833</v>
      </c>
      <c r="P220" s="185" t="s">
        <v>476</v>
      </c>
      <c r="Q220" s="225" t="s">
        <v>15831</v>
      </c>
      <c r="R220" s="182" t="str">
        <f ca="1">IF(ISERROR($V220),"",OFFSET('Smelter Look-up'!$C$4,$V220-4,0)&amp;"")</f>
        <v>Xiamen Tungsten (H.C.) Co., Ltd.</v>
      </c>
      <c r="S220" s="181" t="str">
        <f t="shared" ca="1" si="29"/>
        <v>CN</v>
      </c>
      <c r="T220" s="181" t="str">
        <f ca="1">IF(B220="","",IF(ISERROR(MATCH($J220,SorP!$B$1:$B$6226,0)),"",INDIRECT("'SorP'!$A$"&amp;MATCH($S220&amp;$J220,SorP!C:C,0))))</f>
        <v>CN-FJ</v>
      </c>
      <c r="U220" s="201"/>
      <c r="V220" s="226">
        <f ca="1">IF(C220="",NA(),IF(OR(C220="Smelter not listed",C220="Smelter not yet identified"),MATCH($B220&amp;$D220,'Smelter Look-up'!$J:$J,0),MATCH($B220&amp;$C220,'Smelter Look-up'!$J:$J,0)))</f>
        <v>635</v>
      </c>
      <c r="X220" s="227">
        <f t="shared" ca="1" si="30"/>
        <v>0</v>
      </c>
      <c r="AB220" s="228" t="str">
        <f t="shared" ca="1" si="31"/>
        <v>TungstenXiamen Tungsten (H.C.) Co., Ltd.</v>
      </c>
    </row>
    <row r="221" spans="1:28" s="227" customFormat="1" ht="20.25">
      <c r="A221" s="181" t="s">
        <v>776</v>
      </c>
      <c r="B221" s="182" t="str">
        <f ca="1">IF(LEN(A221)=0,"",INDEX('Smelter Look-up'!$A:$A,MATCH($A221,'Smelter Look-up'!$E:$E,0)))</f>
        <v>Tungsten</v>
      </c>
      <c r="C221" s="186" t="str">
        <f ca="1">IF(LEN(A221)=0,"",INDEX('Smelter Look-up'!$C:$C,MATCH($A221,'Smelter Look-up'!$E:$E,0)))</f>
        <v>Xiamen Tungsten Co., Ltd.</v>
      </c>
      <c r="D221" s="230"/>
      <c r="E221" s="182" t="str">
        <f ca="1">IF(ISERROR($V221),"",OFFSET('Smelter Look-up'!$D$4,$V221-4,0)&amp;"")</f>
        <v>CHINA</v>
      </c>
      <c r="F221" s="182" t="str">
        <f ca="1">IF(ISERROR($V221),"",OFFSET('Smelter Look-up'!$E$4,$V221-4,0))</f>
        <v>CID002082</v>
      </c>
      <c r="G221" s="182" t="str">
        <f ca="1">IF(C221=$X$4,IF(ISERROR($V221),"Enter smelter details","RMI"),IF(ISERROR($V221),"",OFFSET('Smelter Look-up'!$F$4,$V221-4,0)))</f>
        <v>RMI</v>
      </c>
      <c r="H221" s="183" t="s">
        <v>15831</v>
      </c>
      <c r="I221" s="184" t="str">
        <f ca="1">IF(ISERROR($V221),"",OFFSET('Smelter Look-up'!$H$4,$V221-4,0))</f>
        <v>Xiamen</v>
      </c>
      <c r="J221" s="184" t="str">
        <f ca="1">IF(ISERROR($V221),"",OFFSET('Smelter Look-up'!$I$4,$V221-4,0))</f>
        <v>Fujian Sheng</v>
      </c>
      <c r="K221" s="224" t="s">
        <v>15831</v>
      </c>
      <c r="L221" s="224" t="s">
        <v>15831</v>
      </c>
      <c r="M221" s="224" t="s">
        <v>15831</v>
      </c>
      <c r="N221" s="224" t="s">
        <v>15831</v>
      </c>
      <c r="O221" s="224" t="s">
        <v>477</v>
      </c>
      <c r="P221" s="185" t="s">
        <v>15831</v>
      </c>
      <c r="Q221" s="225" t="s">
        <v>15831</v>
      </c>
      <c r="R221" s="182" t="str">
        <f ca="1">IF(ISERROR($V221),"",OFFSET('Smelter Look-up'!$C$4,$V221-4,0)&amp;"")</f>
        <v>Xiamen Tungsten Co., Ltd.</v>
      </c>
      <c r="S221" s="181" t="str">
        <f t="shared" ca="1" si="29"/>
        <v>CN</v>
      </c>
      <c r="T221" s="181" t="str">
        <f ca="1">IF(B221="","",IF(ISERROR(MATCH($J221,SorP!$B$1:$B$6226,0)),"",INDIRECT("'SorP'!$A$"&amp;MATCH($S221&amp;$J221,SorP!C:C,0))))</f>
        <v>CN-FJ</v>
      </c>
      <c r="U221" s="201"/>
      <c r="V221" s="226">
        <f ca="1">IF(C221="",NA(),IF(OR(C221="Smelter not listed",C221="Smelter not yet identified"),MATCH($B221&amp;$D221,'Smelter Look-up'!$J:$J,0),MATCH($B221&amp;$C221,'Smelter Look-up'!$J:$J,0)))</f>
        <v>636</v>
      </c>
      <c r="X221" s="227">
        <f t="shared" ca="1" si="30"/>
        <v>0</v>
      </c>
      <c r="AB221" s="228" t="str">
        <f t="shared" ca="1" si="31"/>
        <v>TungstenXiamen Tungsten Co., Ltd.</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E41E9B-D139-4014-AA24-E0EF8E40725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e">
        <f>IF(#REF!=0,"0",#REF!)</f>
        <v>#REF!</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Qorvo US,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declaration covers all Qorvo products (excluding EVBs &amp; Spatium)</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Hernandez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ashlee.hernandez@qorvo.com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(336) 678-7357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12-May-2025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password="C246" sheet="1" objects="1" scenarios="1" formatRows="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1fb4c68-840b-4095-b0ad-498496254b9a}" enabled="1" method="Privileged" siteId="{ea529389-cf47-4fb2-b8ff-2ddd0b7d2a34}"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Hernandez</cp:lastModifiedBy>
  <cp:lastPrinted>2015-04-21T20:47:43Z</cp:lastPrinted>
  <dcterms:created xsi:type="dcterms:W3CDTF">2010-06-21T21:00:23Z</dcterms:created>
  <dcterms:modified xsi:type="dcterms:W3CDTF">2025-05-12T19:20:48Z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