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tqs.com\corpdata\public\shareddb\Product_compliance\Conflict Minerals\Qorvo Responsible Minerals\003 -  CMRTs and Customer Data\2021 Qorvo MRTs\"/>
    </mc:Choice>
  </mc:AlternateContent>
  <xr:revisionPtr revIDLastSave="0" documentId="8_{501271A8-F189-4C92-BA18-04BE01F7C458}" xr6:coauthVersionLast="47" xr6:coauthVersionMax="47" xr10:uidLastSave="{00000000-0000-0000-0000-000000000000}"/>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0" i="5" l="1"/>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V1282" i="5"/>
  <c r="I1282" i="5" s="1"/>
  <c r="V1298" i="5"/>
  <c r="V1306" i="5"/>
  <c r="V1310" i="5"/>
  <c r="F1310" i="5" s="1"/>
  <c r="V1325" i="5"/>
  <c r="J1325" i="5" s="1"/>
  <c r="V1334" i="5"/>
  <c r="V1338" i="5"/>
  <c r="V1358" i="5"/>
  <c r="G1358" i="5" s="1"/>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V1621" i="5"/>
  <c r="V1622" i="5"/>
  <c r="V1629" i="5"/>
  <c r="J1629" i="5" s="1"/>
  <c r="V1630" i="5"/>
  <c r="H1630" i="5" s="1"/>
  <c r="V1645" i="5"/>
  <c r="J1645" i="5" s="1"/>
  <c r="V1646" i="5"/>
  <c r="V1670" i="5"/>
  <c r="F1670" i="5" s="1"/>
  <c r="V1686" i="5"/>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H1902" i="5" s="1"/>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V2380" i="5"/>
  <c r="F2380" i="5" s="1"/>
  <c r="V2388" i="5"/>
  <c r="V2392" i="5"/>
  <c r="V2396" i="5"/>
  <c r="V2400" i="5"/>
  <c r="F2400" i="5" s="1"/>
  <c r="V2404" i="5"/>
  <c r="V2408" i="5"/>
  <c r="V2425" i="5"/>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s="1"/>
  <c r="B42" i="6"/>
  <c r="G42" i="6"/>
  <c r="B41" i="6"/>
  <c r="G41" i="6" s="1"/>
  <c r="B40" i="6"/>
  <c r="G40" i="6" s="1"/>
  <c r="B38" i="6"/>
  <c r="G38" i="6"/>
  <c r="B37" i="6"/>
  <c r="G37" i="6"/>
  <c r="B36" i="6"/>
  <c r="G36" i="6" s="1"/>
  <c r="B35" i="6"/>
  <c r="G35" i="6" s="1"/>
  <c r="B33" i="6"/>
  <c r="G33" i="6"/>
  <c r="B32" i="6"/>
  <c r="G32" i="6" s="1"/>
  <c r="B31" i="6"/>
  <c r="G31" i="6"/>
  <c r="B30" i="6"/>
  <c r="G30" i="6" s="1"/>
  <c r="B28" i="6"/>
  <c r="G28" i="6" s="1"/>
  <c r="B27" i="6"/>
  <c r="G27" i="6"/>
  <c r="B26" i="6"/>
  <c r="G26" i="6"/>
  <c r="B25" i="6"/>
  <c r="G25" i="6" s="1"/>
  <c r="B23" i="6"/>
  <c r="G23" i="6" s="1"/>
  <c r="H23" i="6" s="1"/>
  <c r="D23" i="6" s="1"/>
  <c r="B18" i="6"/>
  <c r="F23" i="6"/>
  <c r="B22" i="6"/>
  <c r="G22" i="6"/>
  <c r="B21" i="6"/>
  <c r="G21" i="6" s="1"/>
  <c r="B20" i="6"/>
  <c r="G20" i="6" s="1"/>
  <c r="B17" i="6"/>
  <c r="B16" i="6"/>
  <c r="G16" i="6"/>
  <c r="H16" i="6" s="1"/>
  <c r="B15" i="6"/>
  <c r="F20" i="6" s="1"/>
  <c r="H14" i="6"/>
  <c r="B13" i="6"/>
  <c r="G13" i="6" s="1"/>
  <c r="H13" i="6" s="1"/>
  <c r="B12" i="6"/>
  <c r="G12" i="6" s="1"/>
  <c r="H12" i="6" s="1"/>
  <c r="D12" i="6" s="1"/>
  <c r="B11" i="6"/>
  <c r="G11" i="6" s="1"/>
  <c r="H11" i="6" s="1"/>
  <c r="D11" i="6" s="1"/>
  <c r="B10" i="6"/>
  <c r="G10" i="6" s="1"/>
  <c r="H10" i="6" s="1"/>
  <c r="D10" i="6" s="1"/>
  <c r="B9" i="6"/>
  <c r="G9" i="6"/>
  <c r="H9" i="6" s="1"/>
  <c r="D9" i="6" s="1"/>
  <c r="B8" i="6"/>
  <c r="G8" i="6" s="1"/>
  <c r="H8" i="6" s="1"/>
  <c r="D8" i="6" s="1"/>
  <c r="B7" i="6"/>
  <c r="G7" i="6"/>
  <c r="H7" i="6"/>
  <c r="D7" i="6" s="1"/>
  <c r="B4" i="6"/>
  <c r="G4" i="6" s="1"/>
  <c r="H4" i="6" s="1"/>
  <c r="D4" i="6" s="1"/>
  <c r="B2498" i="5"/>
  <c r="B2497" i="5"/>
  <c r="B2496" i="5"/>
  <c r="T2496" i="5" s="1"/>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AB2472" i="5" s="1"/>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T2392" i="5" s="1"/>
  <c r="B2391" i="5"/>
  <c r="B2390" i="5"/>
  <c r="B2389" i="5"/>
  <c r="B2388" i="5"/>
  <c r="B2387" i="5"/>
  <c r="T2387" i="5" s="1"/>
  <c r="B2386" i="5"/>
  <c r="B2385" i="5"/>
  <c r="B2384" i="5"/>
  <c r="S2384" i="5" s="1"/>
  <c r="B2383" i="5"/>
  <c r="AB2383" i="5" s="1"/>
  <c r="B2382" i="5"/>
  <c r="B2381" i="5"/>
  <c r="B2380" i="5"/>
  <c r="B2379" i="5"/>
  <c r="B2378" i="5"/>
  <c r="B2377" i="5"/>
  <c r="B2376" i="5"/>
  <c r="AB2376" i="5" s="1"/>
  <c r="B2375" i="5"/>
  <c r="B2374" i="5"/>
  <c r="B2373" i="5"/>
  <c r="B2372" i="5"/>
  <c r="B2371" i="5"/>
  <c r="B2370" i="5"/>
  <c r="B2369" i="5"/>
  <c r="B2368" i="5"/>
  <c r="T2368" i="5" s="1"/>
  <c r="B2367" i="5"/>
  <c r="AB2367" i="5" s="1"/>
  <c r="B2366" i="5"/>
  <c r="B2365" i="5"/>
  <c r="B2364" i="5"/>
  <c r="B2363" i="5"/>
  <c r="S2363" i="5" s="1"/>
  <c r="B2362" i="5"/>
  <c r="B2361" i="5"/>
  <c r="B2360" i="5"/>
  <c r="AB2360" i="5" s="1"/>
  <c r="B2359" i="5"/>
  <c r="AB2359" i="5" s="1"/>
  <c r="B2358" i="5"/>
  <c r="B2357" i="5"/>
  <c r="B2356" i="5"/>
  <c r="B2355" i="5"/>
  <c r="T2355" i="5" s="1"/>
  <c r="B2354" i="5"/>
  <c r="B2353" i="5"/>
  <c r="B2352" i="5"/>
  <c r="S2352" i="5" s="1"/>
  <c r="B2351" i="5"/>
  <c r="AB2351" i="5" s="1"/>
  <c r="B2350" i="5"/>
  <c r="T2350" i="5" s="1"/>
  <c r="B2349" i="5"/>
  <c r="AB2349" i="5" s="1"/>
  <c r="B2348" i="5"/>
  <c r="B2347" i="5"/>
  <c r="B2346" i="5"/>
  <c r="B2345" i="5"/>
  <c r="B2344" i="5"/>
  <c r="S2344" i="5" s="1"/>
  <c r="B2343" i="5"/>
  <c r="B2342" i="5"/>
  <c r="T2342" i="5" s="1"/>
  <c r="B2341" i="5"/>
  <c r="AB2341" i="5" s="1"/>
  <c r="B2340" i="5"/>
  <c r="B2339" i="5"/>
  <c r="T2339" i="5" s="1"/>
  <c r="B2338" i="5"/>
  <c r="B2337" i="5"/>
  <c r="B2336" i="5"/>
  <c r="S2336" i="5" s="1"/>
  <c r="B2335" i="5"/>
  <c r="B2334" i="5"/>
  <c r="AB2334" i="5" s="1"/>
  <c r="B2333" i="5"/>
  <c r="AB2333" i="5" s="1"/>
  <c r="V2332" i="5"/>
  <c r="B2332" i="5"/>
  <c r="B2331" i="5"/>
  <c r="B2330" i="5"/>
  <c r="T2330" i="5" s="1"/>
  <c r="B2329" i="5"/>
  <c r="B2328" i="5"/>
  <c r="B2327" i="5"/>
  <c r="B2326" i="5"/>
  <c r="B2325" i="5"/>
  <c r="AB2325" i="5" s="1"/>
  <c r="B2324" i="5"/>
  <c r="B2323" i="5"/>
  <c r="T2323" i="5" s="1"/>
  <c r="B2322" i="5"/>
  <c r="B2321" i="5"/>
  <c r="B2320" i="5"/>
  <c r="T2320" i="5" s="1"/>
  <c r="B2319" i="5"/>
  <c r="B2318" i="5"/>
  <c r="B2317" i="5"/>
  <c r="AB2317" i="5" s="1"/>
  <c r="B2316" i="5"/>
  <c r="B2315" i="5"/>
  <c r="B2314" i="5"/>
  <c r="B2313" i="5"/>
  <c r="AB2313" i="5" s="1"/>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AB2299" i="5" s="1"/>
  <c r="B2298" i="5"/>
  <c r="T2298" i="5" s="1"/>
  <c r="B2297" i="5"/>
  <c r="B2296" i="5"/>
  <c r="B2295" i="5"/>
  <c r="B2294" i="5"/>
  <c r="B2293" i="5"/>
  <c r="T2293" i="5" s="1"/>
  <c r="V2292" i="5"/>
  <c r="B2292" i="5"/>
  <c r="T2292" i="5" s="1"/>
  <c r="B2291" i="5"/>
  <c r="B2290" i="5"/>
  <c r="B2289" i="5"/>
  <c r="S2289" i="5" s="1"/>
  <c r="B2288" i="5"/>
  <c r="B2287" i="5"/>
  <c r="B2286" i="5"/>
  <c r="B2285" i="5"/>
  <c r="B2284" i="5"/>
  <c r="AB2284" i="5" s="1"/>
  <c r="B2283" i="5"/>
  <c r="B2282" i="5"/>
  <c r="S2282" i="5" s="1"/>
  <c r="B2281" i="5"/>
  <c r="B2280" i="5"/>
  <c r="B2279" i="5"/>
  <c r="B2278" i="5"/>
  <c r="B2277" i="5"/>
  <c r="B2276" i="5"/>
  <c r="AB2276" i="5" s="1"/>
  <c r="V2275" i="5"/>
  <c r="G2275" i="5" s="1"/>
  <c r="B2275" i="5"/>
  <c r="B2274" i="5"/>
  <c r="B2273" i="5"/>
  <c r="V2272" i="5"/>
  <c r="E2272" i="5" s="1"/>
  <c r="X2272" i="5" s="1"/>
  <c r="B2272" i="5"/>
  <c r="B2271" i="5"/>
  <c r="B2270" i="5"/>
  <c r="T2270" i="5" s="1"/>
  <c r="B2269" i="5"/>
  <c r="B2268" i="5"/>
  <c r="B2267" i="5"/>
  <c r="B2266" i="5"/>
  <c r="B2265" i="5"/>
  <c r="B2264" i="5"/>
  <c r="B2263" i="5"/>
  <c r="B2262" i="5"/>
  <c r="S2262" i="5" s="1"/>
  <c r="B2261" i="5"/>
  <c r="T2261" i="5" s="1"/>
  <c r="B2260" i="5"/>
  <c r="B2259" i="5"/>
  <c r="B2258" i="5"/>
  <c r="B2257" i="5"/>
  <c r="B2256" i="5"/>
  <c r="B2255" i="5"/>
  <c r="B2254" i="5"/>
  <c r="T2254" i="5" s="1"/>
  <c r="B2253" i="5"/>
  <c r="B2252" i="5"/>
  <c r="AB2252" i="5" s="1"/>
  <c r="B2251" i="5"/>
  <c r="B2250" i="5"/>
  <c r="S2250" i="5" s="1"/>
  <c r="B2249" i="5"/>
  <c r="B2248" i="5"/>
  <c r="B2247" i="5"/>
  <c r="B2246" i="5"/>
  <c r="T2246" i="5" s="1"/>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T2232" i="5" s="1"/>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T2218" i="5" s="1"/>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T2205" i="5" s="1"/>
  <c r="B2204" i="5"/>
  <c r="T2204" i="5" s="1"/>
  <c r="B2203" i="5"/>
  <c r="B2202" i="5"/>
  <c r="B2201" i="5"/>
  <c r="B2200" i="5"/>
  <c r="B2199" i="5"/>
  <c r="B2198" i="5"/>
  <c r="B2197" i="5"/>
  <c r="T2197" i="5" s="1"/>
  <c r="B2196" i="5"/>
  <c r="B2195" i="5"/>
  <c r="B2194" i="5"/>
  <c r="B2193" i="5"/>
  <c r="B2192" i="5"/>
  <c r="B2191" i="5"/>
  <c r="B2190" i="5"/>
  <c r="B2189" i="5"/>
  <c r="AB2189" i="5" s="1"/>
  <c r="V2188" i="5"/>
  <c r="B2188" i="5"/>
  <c r="B2187" i="5"/>
  <c r="AB2187" i="5" s="1"/>
  <c r="B2186" i="5"/>
  <c r="V2185" i="5"/>
  <c r="B2185" i="5"/>
  <c r="B2184" i="5"/>
  <c r="V2183" i="5"/>
  <c r="E2183" i="5" s="1"/>
  <c r="X2183" i="5" s="1"/>
  <c r="B2183" i="5"/>
  <c r="B2182" i="5"/>
  <c r="B2181" i="5"/>
  <c r="B2180" i="5"/>
  <c r="V2179" i="5"/>
  <c r="B2179" i="5"/>
  <c r="B2178" i="5"/>
  <c r="B2177" i="5"/>
  <c r="AB2177" i="5" s="1"/>
  <c r="B2176" i="5"/>
  <c r="T2176" i="5" s="1"/>
  <c r="B2175" i="5"/>
  <c r="S2175" i="5" s="1"/>
  <c r="B2174" i="5"/>
  <c r="B2173" i="5"/>
  <c r="S2173" i="5" s="1"/>
  <c r="V2172" i="5"/>
  <c r="E2172" i="5" s="1"/>
  <c r="X2172" i="5" s="1"/>
  <c r="B2172" i="5"/>
  <c r="B2171" i="5"/>
  <c r="AB2171" i="5" s="1"/>
  <c r="B2170" i="5"/>
  <c r="S2170" i="5" s="1"/>
  <c r="B2169" i="5"/>
  <c r="V2168" i="5"/>
  <c r="B2168" i="5"/>
  <c r="B2167" i="5"/>
  <c r="B2166" i="5"/>
  <c r="B2165" i="5"/>
  <c r="V2164" i="5"/>
  <c r="B2164" i="5"/>
  <c r="T2164" i="5" s="1"/>
  <c r="B2163" i="5"/>
  <c r="S2163" i="5" s="1"/>
  <c r="B2162" i="5"/>
  <c r="B2161" i="5"/>
  <c r="B2160" i="5"/>
  <c r="R2159" i="5"/>
  <c r="B2159" i="5"/>
  <c r="B2158" i="5"/>
  <c r="B2157" i="5"/>
  <c r="AB2157" i="5" s="1"/>
  <c r="B2156" i="5"/>
  <c r="T2156" i="5" s="1"/>
  <c r="B2155" i="5"/>
  <c r="S2155" i="5" s="1"/>
  <c r="B2154" i="5"/>
  <c r="B2153" i="5"/>
  <c r="V2152" i="5"/>
  <c r="B2152" i="5"/>
  <c r="B2151" i="5"/>
  <c r="T2151" i="5" s="1"/>
  <c r="B2150" i="5"/>
  <c r="AB2150" i="5" s="1"/>
  <c r="B2149" i="5"/>
  <c r="V2148" i="5"/>
  <c r="B2148" i="5"/>
  <c r="B2147" i="5"/>
  <c r="B2146" i="5"/>
  <c r="B2145" i="5"/>
  <c r="V2144" i="5"/>
  <c r="I2144" i="5" s="1"/>
  <c r="B2144" i="5"/>
  <c r="AB2144" i="5" s="1"/>
  <c r="V2143" i="5"/>
  <c r="B2143" i="5"/>
  <c r="B2142" i="5"/>
  <c r="B2141" i="5"/>
  <c r="B2140" i="5"/>
  <c r="B2139" i="5"/>
  <c r="AB2139" i="5" s="1"/>
  <c r="B2138" i="5"/>
  <c r="B2137" i="5"/>
  <c r="S2137" i="5" s="1"/>
  <c r="V2136" i="5"/>
  <c r="B2136" i="5"/>
  <c r="B2135" i="5"/>
  <c r="B2134" i="5"/>
  <c r="B2133" i="5"/>
  <c r="V2132" i="5"/>
  <c r="B2132" i="5"/>
  <c r="B2131" i="5"/>
  <c r="S2131" i="5" s="1"/>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T2112" i="5" s="1"/>
  <c r="R2111" i="5"/>
  <c r="B2111" i="5"/>
  <c r="B2110" i="5"/>
  <c r="B2109" i="5"/>
  <c r="B2108" i="5"/>
  <c r="B2107" i="5"/>
  <c r="T2107" i="5" s="1"/>
  <c r="B2106" i="5"/>
  <c r="V2105" i="5"/>
  <c r="R2105" i="5" s="1"/>
  <c r="B2105" i="5"/>
  <c r="V2104" i="5"/>
  <c r="B2104" i="5"/>
  <c r="B2103" i="5"/>
  <c r="B2102" i="5"/>
  <c r="B2101" i="5"/>
  <c r="T2101" i="5" s="1"/>
  <c r="V2100" i="5"/>
  <c r="B2100" i="5"/>
  <c r="S2100" i="5" s="1"/>
  <c r="B2099" i="5"/>
  <c r="B2098" i="5"/>
  <c r="B2097" i="5"/>
  <c r="V2096" i="5"/>
  <c r="E2096" i="5" s="1"/>
  <c r="X2096" i="5" s="1"/>
  <c r="B2096" i="5"/>
  <c r="B2095" i="5"/>
  <c r="B2094" i="5"/>
  <c r="B2093" i="5"/>
  <c r="T2093" i="5" s="1"/>
  <c r="B2092" i="5"/>
  <c r="B2091" i="5"/>
  <c r="S2091" i="5" s="1"/>
  <c r="B2090" i="5"/>
  <c r="B2089" i="5"/>
  <c r="V2088" i="5"/>
  <c r="B2088" i="5"/>
  <c r="S2088" i="5" s="1"/>
  <c r="B2087" i="5"/>
  <c r="B2086" i="5"/>
  <c r="AB2086" i="5" s="1"/>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AB2062" i="5" s="1"/>
  <c r="B2061" i="5"/>
  <c r="V2060" i="5"/>
  <c r="B2060" i="5"/>
  <c r="B2059" i="5"/>
  <c r="S2059" i="5" s="1"/>
  <c r="B2058" i="5"/>
  <c r="B2057" i="5"/>
  <c r="V2056" i="5"/>
  <c r="F2056" i="5" s="1"/>
  <c r="B2056" i="5"/>
  <c r="AB2056" i="5" s="1"/>
  <c r="B2055" i="5"/>
  <c r="B2054" i="5"/>
  <c r="B2053" i="5"/>
  <c r="V2052" i="5"/>
  <c r="B2052" i="5"/>
  <c r="B2051" i="5"/>
  <c r="B2050" i="5"/>
  <c r="B2049" i="5"/>
  <c r="AB2049" i="5" s="1"/>
  <c r="B2048" i="5"/>
  <c r="B2047" i="5"/>
  <c r="S2047" i="5" s="1"/>
  <c r="B2046" i="5"/>
  <c r="B2045" i="5"/>
  <c r="V2044" i="5"/>
  <c r="B2044" i="5"/>
  <c r="B2043" i="5"/>
  <c r="B2042" i="5"/>
  <c r="B2041" i="5"/>
  <c r="B2040" i="5"/>
  <c r="B2039" i="5"/>
  <c r="AB2039" i="5" s="1"/>
  <c r="B2038" i="5"/>
  <c r="B2037" i="5"/>
  <c r="V2036" i="5"/>
  <c r="B2036" i="5"/>
  <c r="B2035" i="5"/>
  <c r="AB2035" i="5" s="1"/>
  <c r="B2034" i="5"/>
  <c r="B2033" i="5"/>
  <c r="B2032" i="5"/>
  <c r="B2031" i="5"/>
  <c r="AB2031" i="5" s="1"/>
  <c r="B2030" i="5"/>
  <c r="B2029" i="5"/>
  <c r="B2028" i="5"/>
  <c r="T2028" i="5" s="1"/>
  <c r="V2027" i="5"/>
  <c r="R2027" i="5" s="1"/>
  <c r="B2027" i="5"/>
  <c r="T2027" i="5" s="1"/>
  <c r="B2026" i="5"/>
  <c r="V2025" i="5"/>
  <c r="B2025" i="5"/>
  <c r="B2024" i="5"/>
  <c r="T2024" i="5" s="1"/>
  <c r="V2023" i="5"/>
  <c r="I2023" i="5" s="1"/>
  <c r="B2023" i="5"/>
  <c r="B2022" i="5"/>
  <c r="B2021" i="5"/>
  <c r="T2021" i="5" s="1"/>
  <c r="V2020" i="5"/>
  <c r="R2020" i="5" s="1"/>
  <c r="B2020" i="5"/>
  <c r="T2020" i="5" s="1"/>
  <c r="V2019" i="5"/>
  <c r="I2019" i="5" s="1"/>
  <c r="B2019" i="5"/>
  <c r="B2018" i="5"/>
  <c r="V2017" i="5"/>
  <c r="B2017" i="5"/>
  <c r="S2017" i="5" s="1"/>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B1989" i="5"/>
  <c r="V1988" i="5"/>
  <c r="R1988" i="5" s="1"/>
  <c r="B1988" i="5"/>
  <c r="B1987" i="5"/>
  <c r="B1986" i="5"/>
  <c r="B1985" i="5"/>
  <c r="T1985" i="5" s="1"/>
  <c r="V1984" i="5"/>
  <c r="B1984" i="5"/>
  <c r="B1983" i="5"/>
  <c r="B1982" i="5"/>
  <c r="T1982" i="5" s="1"/>
  <c r="B1981" i="5"/>
  <c r="V1980" i="5"/>
  <c r="B1980" i="5"/>
  <c r="T1980" i="5" s="1"/>
  <c r="V1979" i="5"/>
  <c r="E1979" i="5" s="1"/>
  <c r="X1979" i="5" s="1"/>
  <c r="B1979" i="5"/>
  <c r="B1978" i="5"/>
  <c r="T1978" i="5" s="1"/>
  <c r="V1977" i="5"/>
  <c r="B1977" i="5"/>
  <c r="V1976" i="5"/>
  <c r="E1976" i="5" s="1"/>
  <c r="X1976" i="5" s="1"/>
  <c r="B1976" i="5"/>
  <c r="B1975" i="5"/>
  <c r="B1974" i="5"/>
  <c r="T1974" i="5" s="1"/>
  <c r="B1973" i="5"/>
  <c r="V1972" i="5"/>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S1953" i="5" s="1"/>
  <c r="V1952" i="5"/>
  <c r="B1952" i="5"/>
  <c r="T1952" i="5" s="1"/>
  <c r="B1951" i="5"/>
  <c r="B1950" i="5"/>
  <c r="B1949" i="5"/>
  <c r="V1948" i="5"/>
  <c r="B1948" i="5"/>
  <c r="T1948" i="5" s="1"/>
  <c r="B1947" i="5"/>
  <c r="B1946" i="5"/>
  <c r="S1946" i="5" s="1"/>
  <c r="V1945" i="5"/>
  <c r="B1945" i="5"/>
  <c r="V1944" i="5"/>
  <c r="B1944" i="5"/>
  <c r="T1944" i="5" s="1"/>
  <c r="B1943" i="5"/>
  <c r="B1942" i="5"/>
  <c r="T1942" i="5" s="1"/>
  <c r="B1941" i="5"/>
  <c r="S1941" i="5" s="1"/>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B1921" i="5"/>
  <c r="V1920" i="5"/>
  <c r="B1920" i="5"/>
  <c r="V1919" i="5"/>
  <c r="B1919" i="5"/>
  <c r="B1918" i="5"/>
  <c r="T1918" i="5" s="1"/>
  <c r="B1917" i="5"/>
  <c r="V1916" i="5"/>
  <c r="E1916" i="5" s="1"/>
  <c r="X1916" i="5" s="1"/>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J1812" i="5" s="1"/>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I1764" i="5" s="1"/>
  <c r="B1764" i="5"/>
  <c r="V1763" i="5"/>
  <c r="B1763" i="5"/>
  <c r="B1762" i="5"/>
  <c r="T1762" i="5" s="1"/>
  <c r="V1761" i="5"/>
  <c r="B1761" i="5"/>
  <c r="V1760" i="5"/>
  <c r="B1760" i="5"/>
  <c r="B1759" i="5"/>
  <c r="B1758" i="5"/>
  <c r="B1757" i="5"/>
  <c r="V1756" i="5"/>
  <c r="B1756" i="5"/>
  <c r="B1755" i="5"/>
  <c r="B1754" i="5"/>
  <c r="T1754" i="5" s="1"/>
  <c r="V1753" i="5"/>
  <c r="J1753" i="5" s="1"/>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T1704" i="5" s="1"/>
  <c r="B1703" i="5"/>
  <c r="B1702" i="5"/>
  <c r="T1702" i="5" s="1"/>
  <c r="B1701" i="5"/>
  <c r="S1701" i="5" s="1"/>
  <c r="V1700" i="5"/>
  <c r="B1700" i="5"/>
  <c r="AB1700" i="5" s="1"/>
  <c r="B1699" i="5"/>
  <c r="B1698" i="5"/>
  <c r="S1698" i="5" s="1"/>
  <c r="B1697" i="5"/>
  <c r="AB1697" i="5" s="1"/>
  <c r="V1696" i="5"/>
  <c r="B1696" i="5"/>
  <c r="B1695" i="5"/>
  <c r="B1694" i="5"/>
  <c r="B1693" i="5"/>
  <c r="S1693" i="5" s="1"/>
  <c r="V1692" i="5"/>
  <c r="J1692" i="5" s="1"/>
  <c r="B1692" i="5"/>
  <c r="B1691" i="5"/>
  <c r="AB1691" i="5" s="1"/>
  <c r="B1690" i="5"/>
  <c r="B1689" i="5"/>
  <c r="AB1689" i="5" s="1"/>
  <c r="V1688" i="5"/>
  <c r="B1688" i="5"/>
  <c r="AB1688" i="5" s="1"/>
  <c r="B1687" i="5"/>
  <c r="S1687" i="5" s="1"/>
  <c r="B1686" i="5"/>
  <c r="B1685" i="5"/>
  <c r="V1684" i="5"/>
  <c r="E1684" i="5" s="1"/>
  <c r="X1684" i="5" s="1"/>
  <c r="B1684" i="5"/>
  <c r="AB1684" i="5" s="1"/>
  <c r="B1683" i="5"/>
  <c r="AB1683" i="5" s="1"/>
  <c r="B1682" i="5"/>
  <c r="B1681" i="5"/>
  <c r="V1680" i="5"/>
  <c r="F1680" i="5" s="1"/>
  <c r="B1680" i="5"/>
  <c r="AB1680" i="5" s="1"/>
  <c r="B1679" i="5"/>
  <c r="B1678" i="5"/>
  <c r="T1678" i="5" s="1"/>
  <c r="B1677" i="5"/>
  <c r="V1676" i="5"/>
  <c r="B1676" i="5"/>
  <c r="B1675" i="5"/>
  <c r="B1674" i="5"/>
  <c r="B1673" i="5"/>
  <c r="V1672" i="5"/>
  <c r="B1672" i="5"/>
  <c r="B1671" i="5"/>
  <c r="B1670" i="5"/>
  <c r="B1669" i="5"/>
  <c r="V1668" i="5"/>
  <c r="B1668" i="5"/>
  <c r="B1667" i="5"/>
  <c r="B1666" i="5"/>
  <c r="B1665" i="5"/>
  <c r="AB1665" i="5" s="1"/>
  <c r="V1664" i="5"/>
  <c r="J1664" i="5" s="1"/>
  <c r="B1664" i="5"/>
  <c r="B1663" i="5"/>
  <c r="T1663" i="5" s="1"/>
  <c r="B1662" i="5"/>
  <c r="B1661" i="5"/>
  <c r="V1660" i="5"/>
  <c r="J1660" i="5" s="1"/>
  <c r="B1660" i="5"/>
  <c r="B1659" i="5"/>
  <c r="B1658" i="5"/>
  <c r="B1657" i="5"/>
  <c r="AB1657" i="5" s="1"/>
  <c r="V1656" i="5"/>
  <c r="B1656" i="5"/>
  <c r="AB1656" i="5" s="1"/>
  <c r="B1655" i="5"/>
  <c r="T1655" i="5" s="1"/>
  <c r="B1654" i="5"/>
  <c r="B1653" i="5"/>
  <c r="T1653" i="5" s="1"/>
  <c r="V1652" i="5"/>
  <c r="E1652" i="5" s="1"/>
  <c r="X1652" i="5" s="1"/>
  <c r="B1652" i="5"/>
  <c r="B1651" i="5"/>
  <c r="B1650" i="5"/>
  <c r="B1649" i="5"/>
  <c r="V1648" i="5"/>
  <c r="B1648" i="5"/>
  <c r="B1647" i="5"/>
  <c r="B1646" i="5"/>
  <c r="B1645" i="5"/>
  <c r="V1644" i="5"/>
  <c r="B1644" i="5"/>
  <c r="B1643" i="5"/>
  <c r="B1642" i="5"/>
  <c r="B1641" i="5"/>
  <c r="S1641" i="5" s="1"/>
  <c r="V1640" i="5"/>
  <c r="B1640" i="5"/>
  <c r="AB1640" i="5" s="1"/>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R1620" i="5" s="1"/>
  <c r="B1620" i="5"/>
  <c r="B1619" i="5"/>
  <c r="AB1619" i="5" s="1"/>
  <c r="B1618" i="5"/>
  <c r="B1617" i="5"/>
  <c r="S1617" i="5" s="1"/>
  <c r="V1616" i="5"/>
  <c r="B1616" i="5"/>
  <c r="B1615" i="5"/>
  <c r="B1614" i="5"/>
  <c r="B1613" i="5"/>
  <c r="V1612" i="5"/>
  <c r="B1612" i="5"/>
  <c r="B1611" i="5"/>
  <c r="B1610" i="5"/>
  <c r="B1609" i="5"/>
  <c r="S1609" i="5" s="1"/>
  <c r="V1608" i="5"/>
  <c r="B1608" i="5"/>
  <c r="AB1608" i="5" s="1"/>
  <c r="B1607" i="5"/>
  <c r="S1607" i="5" s="1"/>
  <c r="B1606" i="5"/>
  <c r="S1606" i="5" s="1"/>
  <c r="B1605" i="5"/>
  <c r="S1605" i="5" s="1"/>
  <c r="V1604" i="5"/>
  <c r="B1604" i="5"/>
  <c r="B1603" i="5"/>
  <c r="B1602" i="5"/>
  <c r="B1601" i="5"/>
  <c r="V1600" i="5"/>
  <c r="F1600" i="5" s="1"/>
  <c r="B1600" i="5"/>
  <c r="B1599" i="5"/>
  <c r="T1599" i="5" s="1"/>
  <c r="B1598" i="5"/>
  <c r="B1597" i="5"/>
  <c r="V1596" i="5"/>
  <c r="J1596" i="5" s="1"/>
  <c r="B1596" i="5"/>
  <c r="B1595" i="5"/>
  <c r="B1594" i="5"/>
  <c r="AB1594" i="5" s="1"/>
  <c r="B1593" i="5"/>
  <c r="V1592" i="5"/>
  <c r="I1592" i="5" s="1"/>
  <c r="B1592" i="5"/>
  <c r="S1592" i="5" s="1"/>
  <c r="B1591" i="5"/>
  <c r="B1590" i="5"/>
  <c r="B1589" i="5"/>
  <c r="V1588" i="5"/>
  <c r="F1588" i="5" s="1"/>
  <c r="B1588" i="5"/>
  <c r="S1588" i="5" s="1"/>
  <c r="B1587" i="5"/>
  <c r="B1586" i="5"/>
  <c r="B1585" i="5"/>
  <c r="S1585" i="5" s="1"/>
  <c r="V1584" i="5"/>
  <c r="B1584" i="5"/>
  <c r="B1583" i="5"/>
  <c r="B1582" i="5"/>
  <c r="S1582" i="5" s="1"/>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E1556" i="5" s="1"/>
  <c r="X1556" i="5" s="1"/>
  <c r="B1556" i="5"/>
  <c r="S1556" i="5" s="1"/>
  <c r="B1555" i="5"/>
  <c r="B1554" i="5"/>
  <c r="B1553" i="5"/>
  <c r="V1552" i="5"/>
  <c r="B1552" i="5"/>
  <c r="B1551" i="5"/>
  <c r="B1550" i="5"/>
  <c r="B1549" i="5"/>
  <c r="V1548" i="5"/>
  <c r="B1548" i="5"/>
  <c r="B1547" i="5"/>
  <c r="B1546" i="5"/>
  <c r="B1545" i="5"/>
  <c r="S1545" i="5" s="1"/>
  <c r="V1544" i="5"/>
  <c r="B1544" i="5"/>
  <c r="AB1544" i="5" s="1"/>
  <c r="B1543" i="5"/>
  <c r="B1542" i="5"/>
  <c r="B1541" i="5"/>
  <c r="V1540" i="5"/>
  <c r="B1540" i="5"/>
  <c r="B1539" i="5"/>
  <c r="S1539" i="5" s="1"/>
  <c r="B1538" i="5"/>
  <c r="S1538" i="5" s="1"/>
  <c r="B1537" i="5"/>
  <c r="V1536" i="5"/>
  <c r="B1536" i="5"/>
  <c r="B1535" i="5"/>
  <c r="B1534" i="5"/>
  <c r="B1533" i="5"/>
  <c r="V1532" i="5"/>
  <c r="G1532" i="5" s="1"/>
  <c r="B1532" i="5"/>
  <c r="B1531" i="5"/>
  <c r="B1530" i="5"/>
  <c r="AB1530" i="5" s="1"/>
  <c r="B1529" i="5"/>
  <c r="AB1529" i="5" s="1"/>
  <c r="V1528" i="5"/>
  <c r="B1528" i="5"/>
  <c r="S1528" i="5" s="1"/>
  <c r="B1527" i="5"/>
  <c r="T1527" i="5" s="1"/>
  <c r="B1526" i="5"/>
  <c r="B1525" i="5"/>
  <c r="T1525" i="5" s="1"/>
  <c r="V1524" i="5"/>
  <c r="B1524" i="5"/>
  <c r="B1523" i="5"/>
  <c r="B1522" i="5"/>
  <c r="B1521" i="5"/>
  <c r="V1520" i="5"/>
  <c r="B1520" i="5"/>
  <c r="B1519" i="5"/>
  <c r="S1519" i="5" s="1"/>
  <c r="B1518" i="5"/>
  <c r="S1518" i="5" s="1"/>
  <c r="B1517" i="5"/>
  <c r="B1516" i="5"/>
  <c r="S1516" i="5" s="1"/>
  <c r="B1515" i="5"/>
  <c r="B1514" i="5"/>
  <c r="S1514" i="5" s="1"/>
  <c r="B1513" i="5"/>
  <c r="B1512" i="5"/>
  <c r="T1512" i="5" s="1"/>
  <c r="B1511" i="5"/>
  <c r="B1510" i="5"/>
  <c r="S1510" i="5" s="1"/>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S1486" i="5" s="1"/>
  <c r="B1485" i="5"/>
  <c r="S1485" i="5" s="1"/>
  <c r="B1484" i="5"/>
  <c r="B1483" i="5"/>
  <c r="B1482" i="5"/>
  <c r="B1481" i="5"/>
  <c r="B1480" i="5"/>
  <c r="B1479" i="5"/>
  <c r="B1478" i="5"/>
  <c r="T1478" i="5" s="1"/>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B1462" i="5"/>
  <c r="B1461" i="5"/>
  <c r="B1460" i="5"/>
  <c r="B1459" i="5"/>
  <c r="B1458" i="5"/>
  <c r="AB1458" i="5" s="1"/>
  <c r="B1457" i="5"/>
  <c r="AB1457" i="5" s="1"/>
  <c r="V1456" i="5"/>
  <c r="B1456" i="5"/>
  <c r="AB1456" i="5" s="1"/>
  <c r="B1455" i="5"/>
  <c r="B1454" i="5"/>
  <c r="S1454" i="5" s="1"/>
  <c r="B1453" i="5"/>
  <c r="T1453" i="5" s="1"/>
  <c r="B1452" i="5"/>
  <c r="B1451" i="5"/>
  <c r="B1450" i="5"/>
  <c r="B1449" i="5"/>
  <c r="V1448" i="5"/>
  <c r="E1448" i="5" s="1"/>
  <c r="X1448" i="5" s="1"/>
  <c r="B1448" i="5"/>
  <c r="V1447" i="5"/>
  <c r="B1447" i="5"/>
  <c r="B1446" i="5"/>
  <c r="B1445" i="5"/>
  <c r="S1445" i="5" s="1"/>
  <c r="B1444" i="5"/>
  <c r="AB1444" i="5" s="1"/>
  <c r="B1443" i="5"/>
  <c r="AB1443" i="5" s="1"/>
  <c r="B1442" i="5"/>
  <c r="S1442" i="5" s="1"/>
  <c r="B1441" i="5"/>
  <c r="B1440" i="5"/>
  <c r="S1440" i="5" s="1"/>
  <c r="B1439" i="5"/>
  <c r="B1438" i="5"/>
  <c r="T1438" i="5" s="1"/>
  <c r="B1437" i="5"/>
  <c r="B1436" i="5"/>
  <c r="T1436" i="5" s="1"/>
  <c r="B1435" i="5"/>
  <c r="B1434" i="5"/>
  <c r="B1433" i="5"/>
  <c r="AB1433" i="5" s="1"/>
  <c r="B1432" i="5"/>
  <c r="V1431" i="5"/>
  <c r="B1431" i="5"/>
  <c r="B1430" i="5"/>
  <c r="B1429" i="5"/>
  <c r="B1428" i="5"/>
  <c r="B1427" i="5"/>
  <c r="S1427" i="5" s="1"/>
  <c r="B1426" i="5"/>
  <c r="B1425" i="5"/>
  <c r="B1424" i="5"/>
  <c r="V1423" i="5"/>
  <c r="R1423" i="5" s="1"/>
  <c r="B1423" i="5"/>
  <c r="B1422" i="5"/>
  <c r="B1421" i="5"/>
  <c r="B1420" i="5"/>
  <c r="V1419" i="5"/>
  <c r="F1419" i="5" s="1"/>
  <c r="B1419" i="5"/>
  <c r="B1418" i="5"/>
  <c r="V1417" i="5"/>
  <c r="B1417" i="5"/>
  <c r="V1416" i="5"/>
  <c r="H1416" i="5" s="1"/>
  <c r="B1416" i="5"/>
  <c r="V1415" i="5"/>
  <c r="J1415" i="5" s="1"/>
  <c r="B1415" i="5"/>
  <c r="S1415" i="5" s="1"/>
  <c r="B1414" i="5"/>
  <c r="B1413" i="5"/>
  <c r="T1413" i="5" s="1"/>
  <c r="B1412" i="5"/>
  <c r="AB1412" i="5" s="1"/>
  <c r="V1411" i="5"/>
  <c r="F1411" i="5" s="1"/>
  <c r="B1411" i="5"/>
  <c r="B1410" i="5"/>
  <c r="V1409" i="5"/>
  <c r="G1409" i="5" s="1"/>
  <c r="B1409" i="5"/>
  <c r="B1408" i="5"/>
  <c r="V1407" i="5"/>
  <c r="B1407" i="5"/>
  <c r="AB1407" i="5" s="1"/>
  <c r="B1406" i="5"/>
  <c r="B1405" i="5"/>
  <c r="V1404" i="5"/>
  <c r="R1404" i="5" s="1"/>
  <c r="B1404" i="5"/>
  <c r="V1403" i="5"/>
  <c r="F1403" i="5" s="1"/>
  <c r="B1403" i="5"/>
  <c r="AB1403" i="5" s="1"/>
  <c r="B1402" i="5"/>
  <c r="V1401" i="5"/>
  <c r="B1401" i="5"/>
  <c r="V1400" i="5"/>
  <c r="B1400" i="5"/>
  <c r="V1399" i="5"/>
  <c r="B1399" i="5"/>
  <c r="B1398" i="5"/>
  <c r="S1398" i="5" s="1"/>
  <c r="B1397" i="5"/>
  <c r="T1397" i="5" s="1"/>
  <c r="V1396" i="5"/>
  <c r="B1396" i="5"/>
  <c r="AB1396" i="5" s="1"/>
  <c r="V1395" i="5"/>
  <c r="F1395" i="5" s="1"/>
  <c r="B1395" i="5"/>
  <c r="B1394" i="5"/>
  <c r="T1394" i="5" s="1"/>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S1384" i="5" s="1"/>
  <c r="V1383" i="5"/>
  <c r="B1383" i="5"/>
  <c r="AB1383" i="5" s="1"/>
  <c r="B1382" i="5"/>
  <c r="B1381" i="5"/>
  <c r="V1380" i="5"/>
  <c r="B1380" i="5"/>
  <c r="AB1380" i="5" s="1"/>
  <c r="V1379" i="5"/>
  <c r="B1379" i="5"/>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T1357" i="5" s="1"/>
  <c r="V1356" i="5"/>
  <c r="R1356" i="5" s="1"/>
  <c r="B1356" i="5"/>
  <c r="B1355" i="5"/>
  <c r="B1354" i="5"/>
  <c r="B1353" i="5"/>
  <c r="B1352" i="5"/>
  <c r="T1352" i="5" s="1"/>
  <c r="V1351" i="5"/>
  <c r="B1351" i="5"/>
  <c r="S1351" i="5" s="1"/>
  <c r="B1350" i="5"/>
  <c r="T1350" i="5" s="1"/>
  <c r="B1349" i="5"/>
  <c r="V1348" i="5"/>
  <c r="B1348" i="5"/>
  <c r="V1347" i="5"/>
  <c r="I1347" i="5" s="1"/>
  <c r="B1347" i="5"/>
  <c r="B1346" i="5"/>
  <c r="V1345" i="5"/>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S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S1287" i="5" s="1"/>
  <c r="B1286" i="5"/>
  <c r="B1285" i="5"/>
  <c r="B1284" i="5"/>
  <c r="V1283" i="5"/>
  <c r="B1283" i="5"/>
  <c r="B1282" i="5"/>
  <c r="S1282" i="5" s="1"/>
  <c r="V1281" i="5"/>
  <c r="R1281" i="5" s="1"/>
  <c r="B1281" i="5"/>
  <c r="AB1281" i="5" s="1"/>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S1263" i="5" s="1"/>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F1241" i="5" s="1"/>
  <c r="B1241" i="5"/>
  <c r="B1240" i="5"/>
  <c r="B1239" i="5"/>
  <c r="B1238" i="5"/>
  <c r="B1237" i="5"/>
  <c r="B1236" i="5"/>
  <c r="AB1236" i="5" s="1"/>
  <c r="B1235" i="5"/>
  <c r="B1234" i="5"/>
  <c r="T1234" i="5" s="1"/>
  <c r="V1233" i="5"/>
  <c r="B1233" i="5"/>
  <c r="B1232" i="5"/>
  <c r="S1232" i="5" s="1"/>
  <c r="B1231" i="5"/>
  <c r="B1230" i="5"/>
  <c r="B1229" i="5"/>
  <c r="B1228" i="5"/>
  <c r="B1227" i="5"/>
  <c r="B1226" i="5"/>
  <c r="V1225" i="5"/>
  <c r="G1225" i="5" s="1"/>
  <c r="B1225" i="5"/>
  <c r="B1224" i="5"/>
  <c r="AB1224" i="5" s="1"/>
  <c r="B1223" i="5"/>
  <c r="B1222" i="5"/>
  <c r="S1222" i="5" s="1"/>
  <c r="B1221" i="5"/>
  <c r="S1221" i="5" s="1"/>
  <c r="B1220" i="5"/>
  <c r="B1219" i="5"/>
  <c r="B1218" i="5"/>
  <c r="V1217" i="5"/>
  <c r="B1217" i="5"/>
  <c r="B1216" i="5"/>
  <c r="AB1216" i="5" s="1"/>
  <c r="B1215" i="5"/>
  <c r="B1214" i="5"/>
  <c r="B1213" i="5"/>
  <c r="T1213" i="5" s="1"/>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S1192" i="5" s="1"/>
  <c r="B1191" i="5"/>
  <c r="S1191" i="5" s="1"/>
  <c r="B1190" i="5"/>
  <c r="B1189" i="5"/>
  <c r="S1189" i="5" s="1"/>
  <c r="B1188" i="5"/>
  <c r="AB1188" i="5" s="1"/>
  <c r="B1187" i="5"/>
  <c r="B1186" i="5"/>
  <c r="S1186" i="5" s="1"/>
  <c r="V1185" i="5"/>
  <c r="B1185" i="5"/>
  <c r="AB1185" i="5" s="1"/>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S1164" i="5" s="1"/>
  <c r="V1163" i="5"/>
  <c r="B1163" i="5"/>
  <c r="B1162" i="5"/>
  <c r="V1161" i="5"/>
  <c r="B1161" i="5"/>
  <c r="T1161" i="5" s="1"/>
  <c r="V1160" i="5"/>
  <c r="B1160" i="5"/>
  <c r="V1159" i="5"/>
  <c r="R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G1144" i="5" s="1"/>
  <c r="B1144" i="5"/>
  <c r="S1144" i="5" s="1"/>
  <c r="V1143" i="5"/>
  <c r="B1143" i="5"/>
  <c r="B1142" i="5"/>
  <c r="B1141" i="5"/>
  <c r="V1140" i="5"/>
  <c r="B1140" i="5"/>
  <c r="V1139" i="5"/>
  <c r="F1139" i="5" s="1"/>
  <c r="B1139" i="5"/>
  <c r="T1139" i="5" s="1"/>
  <c r="B1138" i="5"/>
  <c r="T1138" i="5" s="1"/>
  <c r="V1137" i="5"/>
  <c r="B1137" i="5"/>
  <c r="V1136" i="5"/>
  <c r="B1136" i="5"/>
  <c r="V1135" i="5"/>
  <c r="B1135" i="5"/>
  <c r="T1135" i="5" s="1"/>
  <c r="B1134" i="5"/>
  <c r="S1134" i="5" s="1"/>
  <c r="B1133" i="5"/>
  <c r="V1132" i="5"/>
  <c r="R1132" i="5" s="1"/>
  <c r="B1132" i="5"/>
  <c r="V1131" i="5"/>
  <c r="E1131" i="5" s="1"/>
  <c r="X1131" i="5" s="1"/>
  <c r="B1131" i="5"/>
  <c r="B1130" i="5"/>
  <c r="V1129" i="5"/>
  <c r="B1129" i="5"/>
  <c r="T1129" i="5" s="1"/>
  <c r="B1128" i="5"/>
  <c r="V1127" i="5"/>
  <c r="B1127" i="5"/>
  <c r="T1127" i="5" s="1"/>
  <c r="B1126" i="5"/>
  <c r="B1125" i="5"/>
  <c r="V1124" i="5"/>
  <c r="B1124" i="5"/>
  <c r="AB1124" i="5" s="1"/>
  <c r="V1123" i="5"/>
  <c r="B1123" i="5"/>
  <c r="AB1123" i="5" s="1"/>
  <c r="B1122" i="5"/>
  <c r="AB1122" i="5" s="1"/>
  <c r="V1121" i="5"/>
  <c r="B1121" i="5"/>
  <c r="T1121" i="5" s="1"/>
  <c r="B1120" i="5"/>
  <c r="V1119" i="5"/>
  <c r="B1119" i="5"/>
  <c r="AB1119" i="5" s="1"/>
  <c r="B1118" i="5"/>
  <c r="T1118" i="5" s="1"/>
  <c r="B1117" i="5"/>
  <c r="V1116" i="5"/>
  <c r="I1116" i="5" s="1"/>
  <c r="B1116" i="5"/>
  <c r="V1115" i="5"/>
  <c r="E1115" i="5" s="1"/>
  <c r="X1115" i="5" s="1"/>
  <c r="B1115" i="5"/>
  <c r="B1114" i="5"/>
  <c r="V1113" i="5"/>
  <c r="B1113" i="5"/>
  <c r="V1112" i="5"/>
  <c r="B1112" i="5"/>
  <c r="V1111" i="5"/>
  <c r="B1111" i="5"/>
  <c r="S1111" i="5" s="1"/>
  <c r="B1110" i="5"/>
  <c r="S1110" i="5" s="1"/>
  <c r="B1109" i="5"/>
  <c r="V1108" i="5"/>
  <c r="I1108" i="5" s="1"/>
  <c r="B1108" i="5"/>
  <c r="V1107" i="5"/>
  <c r="B1107" i="5"/>
  <c r="S1107" i="5" s="1"/>
  <c r="B1106" i="5"/>
  <c r="V1105" i="5"/>
  <c r="B1105" i="5"/>
  <c r="B1104" i="5"/>
  <c r="V1103" i="5"/>
  <c r="H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H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S1076" i="5" s="1"/>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I1056" i="5" s="1"/>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AB1044" i="5" s="1"/>
  <c r="B1043" i="5"/>
  <c r="B1042" i="5"/>
  <c r="B1041" i="5"/>
  <c r="V1040" i="5"/>
  <c r="B1040" i="5"/>
  <c r="B1039" i="5"/>
  <c r="B1038" i="5"/>
  <c r="B1037" i="5"/>
  <c r="T1037" i="5" s="1"/>
  <c r="V1036" i="5"/>
  <c r="B1036" i="5"/>
  <c r="B1035" i="5"/>
  <c r="AB1035" i="5" s="1"/>
  <c r="B1034" i="5"/>
  <c r="S1034" i="5" s="1"/>
  <c r="B1033" i="5"/>
  <c r="V1032" i="5"/>
  <c r="F1032" i="5" s="1"/>
  <c r="B1032" i="5"/>
  <c r="B1031" i="5"/>
  <c r="AB1031" i="5" s="1"/>
  <c r="B1030" i="5"/>
  <c r="S1030" i="5" s="1"/>
  <c r="B1029" i="5"/>
  <c r="V1028" i="5"/>
  <c r="H1028" i="5" s="1"/>
  <c r="B1028" i="5"/>
  <c r="B1027" i="5"/>
  <c r="B1026" i="5"/>
  <c r="T1026" i="5" s="1"/>
  <c r="B1025" i="5"/>
  <c r="V1024" i="5"/>
  <c r="H1024" i="5" s="1"/>
  <c r="B1024" i="5"/>
  <c r="AB1024" i="5" s="1"/>
  <c r="B1023" i="5"/>
  <c r="B1022" i="5"/>
  <c r="B1021" i="5"/>
  <c r="V1020" i="5"/>
  <c r="F1020" i="5" s="1"/>
  <c r="B1020" i="5"/>
  <c r="B1019" i="5"/>
  <c r="B1018" i="5"/>
  <c r="T1018" i="5" s="1"/>
  <c r="B1017" i="5"/>
  <c r="V1016" i="5"/>
  <c r="B1016" i="5"/>
  <c r="B1015" i="5"/>
  <c r="B1014" i="5"/>
  <c r="B1013" i="5"/>
  <c r="V1012" i="5"/>
  <c r="B1012" i="5"/>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R940" i="5" s="1"/>
  <c r="B940" i="5"/>
  <c r="V939" i="5"/>
  <c r="B939" i="5"/>
  <c r="S939" i="5" s="1"/>
  <c r="B938" i="5"/>
  <c r="B937" i="5"/>
  <c r="B936" i="5"/>
  <c r="V935" i="5"/>
  <c r="B935" i="5"/>
  <c r="AB935" i="5" s="1"/>
  <c r="B934" i="5"/>
  <c r="B933" i="5"/>
  <c r="T933" i="5" s="1"/>
  <c r="V932" i="5"/>
  <c r="J932" i="5" s="1"/>
  <c r="B932" i="5"/>
  <c r="V931" i="5"/>
  <c r="R931" i="5" s="1"/>
  <c r="B931" i="5"/>
  <c r="B930" i="5"/>
  <c r="B929" i="5"/>
  <c r="T929" i="5" s="1"/>
  <c r="B928" i="5"/>
  <c r="B927" i="5"/>
  <c r="AB927" i="5" s="1"/>
  <c r="B926" i="5"/>
  <c r="B925" i="5"/>
  <c r="S925" i="5" s="1"/>
  <c r="B924" i="5"/>
  <c r="B923" i="5"/>
  <c r="T923" i="5" s="1"/>
  <c r="B922" i="5"/>
  <c r="T922" i="5" s="1"/>
  <c r="B921" i="5"/>
  <c r="T921" i="5" s="1"/>
  <c r="B920" i="5"/>
  <c r="S920" i="5" s="1"/>
  <c r="B919" i="5"/>
  <c r="AB919" i="5" s="1"/>
  <c r="B918" i="5"/>
  <c r="B917" i="5"/>
  <c r="S917" i="5" s="1"/>
  <c r="V916" i="5"/>
  <c r="F916" i="5" s="1"/>
  <c r="B916" i="5"/>
  <c r="T916" i="5" s="1"/>
  <c r="V915" i="5"/>
  <c r="B915" i="5"/>
  <c r="AB915" i="5" s="1"/>
  <c r="B914" i="5"/>
  <c r="S914" i="5" s="1"/>
  <c r="B913" i="5"/>
  <c r="T913" i="5" s="1"/>
  <c r="B912" i="5"/>
  <c r="B911" i="5"/>
  <c r="B910" i="5"/>
  <c r="B909" i="5"/>
  <c r="S909" i="5" s="1"/>
  <c r="V908" i="5"/>
  <c r="G908" i="5" s="1"/>
  <c r="B908" i="5"/>
  <c r="V907" i="5"/>
  <c r="I907" i="5" s="1"/>
  <c r="B907" i="5"/>
  <c r="AB907" i="5" s="1"/>
  <c r="B906" i="5"/>
  <c r="B905" i="5"/>
  <c r="S905" i="5" s="1"/>
  <c r="B904" i="5"/>
  <c r="AB904" i="5" s="1"/>
  <c r="V903" i="5"/>
  <c r="J903" i="5" s="1"/>
  <c r="B903" i="5"/>
  <c r="AB903" i="5" s="1"/>
  <c r="B902" i="5"/>
  <c r="T902" i="5" s="1"/>
  <c r="B901" i="5"/>
  <c r="S901" i="5" s="1"/>
  <c r="B900" i="5"/>
  <c r="V899" i="5"/>
  <c r="B899" i="5"/>
  <c r="B898" i="5"/>
  <c r="B897" i="5"/>
  <c r="S897" i="5" s="1"/>
  <c r="V896" i="5"/>
  <c r="B896" i="5"/>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AB883" i="5" s="1"/>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AB864" i="5" s="1"/>
  <c r="B863" i="5"/>
  <c r="B862" i="5"/>
  <c r="B861" i="5"/>
  <c r="V860" i="5"/>
  <c r="E860" i="5" s="1"/>
  <c r="X860" i="5" s="1"/>
  <c r="B860" i="5"/>
  <c r="V859" i="5"/>
  <c r="J859" i="5" s="1"/>
  <c r="B859" i="5"/>
  <c r="AB859" i="5" s="1"/>
  <c r="B858" i="5"/>
  <c r="S858" i="5" s="1"/>
  <c r="B857" i="5"/>
  <c r="B856" i="5"/>
  <c r="B855" i="5"/>
  <c r="B854" i="5"/>
  <c r="B853" i="5"/>
  <c r="S853" i="5" s="1"/>
  <c r="V852" i="5"/>
  <c r="H852" i="5" s="1"/>
  <c r="B852" i="5"/>
  <c r="V851" i="5"/>
  <c r="B851" i="5"/>
  <c r="B850" i="5"/>
  <c r="B849" i="5"/>
  <c r="B848" i="5"/>
  <c r="B847" i="5"/>
  <c r="S847" i="5" s="1"/>
  <c r="B846" i="5"/>
  <c r="S846" i="5" s="1"/>
  <c r="B845" i="5"/>
  <c r="B844" i="5"/>
  <c r="AB844" i="5" s="1"/>
  <c r="B843" i="5"/>
  <c r="AB843" i="5" s="1"/>
  <c r="B842" i="5"/>
  <c r="B841" i="5"/>
  <c r="B840" i="5"/>
  <c r="V839" i="5"/>
  <c r="B839" i="5"/>
  <c r="B838" i="5"/>
  <c r="S838" i="5" s="1"/>
  <c r="B837" i="5"/>
  <c r="B836" i="5"/>
  <c r="V835" i="5"/>
  <c r="B835" i="5"/>
  <c r="B834" i="5"/>
  <c r="B833" i="5"/>
  <c r="B832" i="5"/>
  <c r="AB832" i="5" s="1"/>
  <c r="V831" i="5"/>
  <c r="B831" i="5"/>
  <c r="AB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B796" i="5"/>
  <c r="AB796" i="5" s="1"/>
  <c r="B795" i="5"/>
  <c r="B794" i="5"/>
  <c r="B793" i="5"/>
  <c r="S793" i="5" s="1"/>
  <c r="V792" i="5"/>
  <c r="I792" i="5" s="1"/>
  <c r="B792" i="5"/>
  <c r="B791" i="5"/>
  <c r="B790" i="5"/>
  <c r="B789" i="5"/>
  <c r="V788" i="5"/>
  <c r="I788" i="5" s="1"/>
  <c r="B788" i="5"/>
  <c r="B787" i="5"/>
  <c r="AB787" i="5" s="1"/>
  <c r="B786" i="5"/>
  <c r="B785" i="5"/>
  <c r="B784" i="5"/>
  <c r="V783" i="5"/>
  <c r="I783" i="5" s="1"/>
  <c r="B783" i="5"/>
  <c r="AB783" i="5" s="1"/>
  <c r="B782" i="5"/>
  <c r="B781" i="5"/>
  <c r="B780" i="5"/>
  <c r="T780" i="5" s="1"/>
  <c r="V779" i="5"/>
  <c r="R779" i="5" s="1"/>
  <c r="B779" i="5"/>
  <c r="AB779" i="5" s="1"/>
  <c r="B778" i="5"/>
  <c r="B777" i="5"/>
  <c r="B776" i="5"/>
  <c r="B775" i="5"/>
  <c r="B774" i="5"/>
  <c r="B773" i="5"/>
  <c r="B772" i="5"/>
  <c r="B771" i="5"/>
  <c r="B770" i="5"/>
  <c r="B769" i="5"/>
  <c r="AB769" i="5" s="1"/>
  <c r="B768" i="5"/>
  <c r="B767" i="5"/>
  <c r="AB767" i="5" s="1"/>
  <c r="B766" i="5"/>
  <c r="B765" i="5"/>
  <c r="S765" i="5" s="1"/>
  <c r="B764" i="5"/>
  <c r="V763" i="5"/>
  <c r="I763" i="5" s="1"/>
  <c r="B763" i="5"/>
  <c r="B762" i="5"/>
  <c r="V761" i="5"/>
  <c r="B761" i="5"/>
  <c r="AB761" i="5" s="1"/>
  <c r="B760" i="5"/>
  <c r="S760" i="5" s="1"/>
  <c r="V759" i="5"/>
  <c r="B759" i="5"/>
  <c r="B758" i="5"/>
  <c r="S758" i="5" s="1"/>
  <c r="B757" i="5"/>
  <c r="B756" i="5"/>
  <c r="AB756" i="5" s="1"/>
  <c r="V755" i="5"/>
  <c r="B755" i="5"/>
  <c r="B754" i="5"/>
  <c r="S754" i="5" s="1"/>
  <c r="V753" i="5"/>
  <c r="B753" i="5"/>
  <c r="B752" i="5"/>
  <c r="T752" i="5" s="1"/>
  <c r="V751" i="5"/>
  <c r="B751" i="5"/>
  <c r="B750" i="5"/>
  <c r="B749" i="5"/>
  <c r="T749" i="5" s="1"/>
  <c r="B748" i="5"/>
  <c r="AB748" i="5" s="1"/>
  <c r="V747" i="5"/>
  <c r="B747" i="5"/>
  <c r="S747" i="5" s="1"/>
  <c r="B746" i="5"/>
  <c r="V745" i="5"/>
  <c r="H745" i="5" s="1"/>
  <c r="B745" i="5"/>
  <c r="AB745" i="5" s="1"/>
  <c r="B744" i="5"/>
  <c r="V743" i="5"/>
  <c r="G743" i="5" s="1"/>
  <c r="B743" i="5"/>
  <c r="B742" i="5"/>
  <c r="T742" i="5" s="1"/>
  <c r="B741" i="5"/>
  <c r="B740" i="5"/>
  <c r="AB740" i="5" s="1"/>
  <c r="V739" i="5"/>
  <c r="B739" i="5"/>
  <c r="AB739" i="5" s="1"/>
  <c r="B738" i="5"/>
  <c r="V737" i="5"/>
  <c r="G737" i="5" s="1"/>
  <c r="B737" i="5"/>
  <c r="B736" i="5"/>
  <c r="S736" i="5" s="1"/>
  <c r="V735" i="5"/>
  <c r="B735" i="5"/>
  <c r="AB735" i="5" s="1"/>
  <c r="B734" i="5"/>
  <c r="B733" i="5"/>
  <c r="B732" i="5"/>
  <c r="T732" i="5" s="1"/>
  <c r="V731" i="5"/>
  <c r="B731" i="5"/>
  <c r="B730" i="5"/>
  <c r="T730" i="5" s="1"/>
  <c r="V729" i="5"/>
  <c r="B729" i="5"/>
  <c r="B728" i="5"/>
  <c r="V727" i="5"/>
  <c r="H727" i="5" s="1"/>
  <c r="B727" i="5"/>
  <c r="B726" i="5"/>
  <c r="B725" i="5"/>
  <c r="B724" i="5"/>
  <c r="V723" i="5"/>
  <c r="G723" i="5" s="1"/>
  <c r="B723" i="5"/>
  <c r="B722" i="5"/>
  <c r="V721" i="5"/>
  <c r="H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AB681" i="5" s="1"/>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G604" i="5" s="1"/>
  <c r="B604" i="5"/>
  <c r="B603" i="5"/>
  <c r="AB603" i="5" s="1"/>
  <c r="B602" i="5"/>
  <c r="B601" i="5"/>
  <c r="V600" i="5"/>
  <c r="R600" i="5" s="1"/>
  <c r="B600" i="5"/>
  <c r="V599" i="5"/>
  <c r="J599" i="5" s="1"/>
  <c r="B599" i="5"/>
  <c r="AB599" i="5" s="1"/>
  <c r="B598" i="5"/>
  <c r="B597" i="5"/>
  <c r="V596" i="5"/>
  <c r="J596" i="5" s="1"/>
  <c r="B596" i="5"/>
  <c r="B595" i="5"/>
  <c r="B594" i="5"/>
  <c r="B593" i="5"/>
  <c r="V592" i="5"/>
  <c r="J592" i="5" s="1"/>
  <c r="B592" i="5"/>
  <c r="V591" i="5"/>
  <c r="B591" i="5"/>
  <c r="B590" i="5"/>
  <c r="B589" i="5"/>
  <c r="B588" i="5"/>
  <c r="B587" i="5"/>
  <c r="B586" i="5"/>
  <c r="B585" i="5"/>
  <c r="S585" i="5" s="1"/>
  <c r="V584" i="5"/>
  <c r="B584" i="5"/>
  <c r="V583" i="5"/>
  <c r="B583" i="5"/>
  <c r="S583" i="5" s="1"/>
  <c r="B582" i="5"/>
  <c r="T582" i="5" s="1"/>
  <c r="B581" i="5"/>
  <c r="T581" i="5" s="1"/>
  <c r="V580" i="5"/>
  <c r="I580" i="5" s="1"/>
  <c r="B580" i="5"/>
  <c r="B579" i="5"/>
  <c r="B578" i="5"/>
  <c r="B577" i="5"/>
  <c r="V576" i="5"/>
  <c r="F576" i="5" s="1"/>
  <c r="B576" i="5"/>
  <c r="T576" i="5" s="1"/>
  <c r="V575" i="5"/>
  <c r="B575" i="5"/>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AB532" i="5" s="1"/>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H403" i="5" s="1"/>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S376" i="5" s="1"/>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B351" i="5"/>
  <c r="AB351" i="5" s="1"/>
  <c r="B350" i="5"/>
  <c r="B349" i="5"/>
  <c r="V348" i="5"/>
  <c r="B348" i="5"/>
  <c r="B347" i="5"/>
  <c r="B346" i="5"/>
  <c r="B345" i="5"/>
  <c r="B344" i="5"/>
  <c r="T344" i="5" s="1"/>
  <c r="B343" i="5"/>
  <c r="B342" i="5"/>
  <c r="B341" i="5"/>
  <c r="V340" i="5"/>
  <c r="E340" i="5" s="1"/>
  <c r="X340" i="5" s="1"/>
  <c r="B340" i="5"/>
  <c r="S340" i="5" s="1"/>
  <c r="B339" i="5"/>
  <c r="B338" i="5"/>
  <c r="B337" i="5"/>
  <c r="T337" i="5" s="1"/>
  <c r="B336" i="5"/>
  <c r="B335" i="5"/>
  <c r="B334" i="5"/>
  <c r="B333" i="5"/>
  <c r="V332" i="5"/>
  <c r="R332" i="5" s="1"/>
  <c r="B332" i="5"/>
  <c r="B331" i="5"/>
  <c r="S331" i="5" s="1"/>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I315" i="5" s="1"/>
  <c r="B315" i="5"/>
  <c r="B314" i="5"/>
  <c r="B313" i="5"/>
  <c r="V312" i="5"/>
  <c r="F312" i="5" s="1"/>
  <c r="B312" i="5"/>
  <c r="B311" i="5"/>
  <c r="AB311" i="5" s="1"/>
  <c r="B310" i="5"/>
  <c r="B309" i="5"/>
  <c r="V308" i="5"/>
  <c r="B308" i="5"/>
  <c r="B307" i="5"/>
  <c r="B306" i="5"/>
  <c r="T306" i="5" s="1"/>
  <c r="B305" i="5"/>
  <c r="T305" i="5" s="1"/>
  <c r="V304" i="5"/>
  <c r="I304" i="5" s="1"/>
  <c r="B304" i="5"/>
  <c r="S304" i="5" s="1"/>
  <c r="B303" i="5"/>
  <c r="AB303" i="5" s="1"/>
  <c r="B302" i="5"/>
  <c r="B301" i="5"/>
  <c r="T301" i="5" s="1"/>
  <c r="V300" i="5"/>
  <c r="H300" i="5" s="1"/>
  <c r="B300" i="5"/>
  <c r="V299" i="5"/>
  <c r="B299" i="5"/>
  <c r="S299" i="5" s="1"/>
  <c r="B298" i="5"/>
  <c r="B297" i="5"/>
  <c r="V296" i="5"/>
  <c r="G296" i="5" s="1"/>
  <c r="B296" i="5"/>
  <c r="B295" i="5"/>
  <c r="S295" i="5" s="1"/>
  <c r="B294" i="5"/>
  <c r="B293" i="5"/>
  <c r="B292" i="5"/>
  <c r="AB292" i="5" s="1"/>
  <c r="B291" i="5"/>
  <c r="B290" i="5"/>
  <c r="B289" i="5"/>
  <c r="S289" i="5" s="1"/>
  <c r="V288" i="5"/>
  <c r="B288" i="5"/>
  <c r="B287" i="5"/>
  <c r="B286" i="5"/>
  <c r="B285" i="5"/>
  <c r="B284" i="5"/>
  <c r="AB284" i="5" s="1"/>
  <c r="V283" i="5"/>
  <c r="R283" i="5" s="1"/>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AB264" i="5" s="1"/>
  <c r="B263" i="5"/>
  <c r="S263" i="5" s="1"/>
  <c r="B262" i="5"/>
  <c r="B261" i="5"/>
  <c r="B260" i="5"/>
  <c r="T260" i="5" s="1"/>
  <c r="B259" i="5"/>
  <c r="B258" i="5"/>
  <c r="B257" i="5"/>
  <c r="B256" i="5"/>
  <c r="S256" i="5" s="1"/>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V235" i="5"/>
  <c r="B235" i="5"/>
  <c r="B234" i="5"/>
  <c r="B233" i="5"/>
  <c r="V232" i="5"/>
  <c r="J232" i="5" s="1"/>
  <c r="B232" i="5"/>
  <c r="AB232" i="5" s="1"/>
  <c r="B231" i="5"/>
  <c r="B230" i="5"/>
  <c r="T230" i="5" s="1"/>
  <c r="B229" i="5"/>
  <c r="S229" i="5" s="1"/>
  <c r="V228" i="5"/>
  <c r="B228" i="5"/>
  <c r="AB228" i="5" s="1"/>
  <c r="V227" i="5"/>
  <c r="B227" i="5"/>
  <c r="B226" i="5"/>
  <c r="S226" i="5" s="1"/>
  <c r="B225" i="5"/>
  <c r="V224" i="5"/>
  <c r="G224" i="5" s="1"/>
  <c r="B224" i="5"/>
  <c r="V223" i="5"/>
  <c r="B223" i="5"/>
  <c r="AB223" i="5" s="1"/>
  <c r="B222" i="5"/>
  <c r="B221" i="5"/>
  <c r="S221" i="5" s="1"/>
  <c r="V220" i="5"/>
  <c r="B220" i="5"/>
  <c r="AB220" i="5" s="1"/>
  <c r="V219" i="5"/>
  <c r="E219" i="5" s="1"/>
  <c r="X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AB208" i="5" s="1"/>
  <c r="B207" i="5"/>
  <c r="S207" i="5" s="1"/>
  <c r="B206" i="5"/>
  <c r="B205" i="5"/>
  <c r="V204" i="5"/>
  <c r="B204" i="5"/>
  <c r="AB204" i="5" s="1"/>
  <c r="B203" i="5"/>
  <c r="T203" i="5" s="1"/>
  <c r="B202" i="5"/>
  <c r="T202" i="5" s="1"/>
  <c r="B201" i="5"/>
  <c r="T201" i="5" s="1"/>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R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J124" i="5" s="1"/>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B80" i="4"/>
  <c r="H55" i="4"/>
  <c r="P35" i="4"/>
  <c r="P34" i="4"/>
  <c r="P33" i="4"/>
  <c r="P32" i="4"/>
  <c r="Q31" i="4"/>
  <c r="P31" i="4"/>
  <c r="P29" i="4"/>
  <c r="P28" i="4"/>
  <c r="P27" i="4"/>
  <c r="P26" i="4"/>
  <c r="A5" i="4"/>
  <c r="P3" i="4"/>
  <c r="S1527" i="5"/>
  <c r="R1868" i="5"/>
  <c r="G2323" i="5"/>
  <c r="G1937" i="5"/>
  <c r="G1896" i="5"/>
  <c r="E2111" i="5"/>
  <c r="X2111" i="5" s="1"/>
  <c r="AB1473" i="5"/>
  <c r="T1111" i="5"/>
  <c r="R1860" i="5"/>
  <c r="S1836" i="5"/>
  <c r="S1139" i="5"/>
  <c r="V780" i="5"/>
  <c r="T1465" i="5"/>
  <c r="V924" i="5"/>
  <c r="G1772" i="5"/>
  <c r="G2079" i="5"/>
  <c r="V1732" i="5"/>
  <c r="I1732" i="5" s="1"/>
  <c r="E1947" i="5"/>
  <c r="X1947" i="5" s="1"/>
  <c r="E2015" i="5"/>
  <c r="X2015" i="5" s="1"/>
  <c r="J2015" i="5"/>
  <c r="F2459" i="5"/>
  <c r="T527" i="5"/>
  <c r="S1121" i="5"/>
  <c r="V1355" i="5"/>
  <c r="I1355" i="5" s="1"/>
  <c r="S706" i="5"/>
  <c r="AB1508" i="5"/>
  <c r="H1772" i="5"/>
  <c r="T2047" i="5"/>
  <c r="S2067" i="5"/>
  <c r="V2080" i="5"/>
  <c r="R2080" i="5" s="1"/>
  <c r="V2160" i="5"/>
  <c r="S2301" i="5"/>
  <c r="S2481" i="5"/>
  <c r="H1800" i="5"/>
  <c r="H2081" i="5"/>
  <c r="T1519" i="5"/>
  <c r="V2011" i="5"/>
  <c r="V2264" i="5"/>
  <c r="H2264" i="5" s="1"/>
  <c r="G2363" i="5"/>
  <c r="V400" i="5"/>
  <c r="T701" i="5"/>
  <c r="S701" i="5"/>
  <c r="V815" i="5"/>
  <c r="AB865"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79" i="5"/>
  <c r="V1164" i="5"/>
  <c r="R1164" i="5" s="1"/>
  <c r="AB1328" i="5"/>
  <c r="AB963" i="5"/>
  <c r="AB995" i="5"/>
  <c r="G1271" i="5"/>
  <c r="S963" i="5"/>
  <c r="S995" i="5"/>
  <c r="AB1047" i="5"/>
  <c r="T1047" i="5"/>
  <c r="V1412" i="5"/>
  <c r="F1372" i="5"/>
  <c r="G1084" i="5"/>
  <c r="S1473" i="5"/>
  <c r="S1505" i="5"/>
  <c r="AB1465" i="5"/>
  <c r="AB1527" i="5"/>
  <c r="S1655" i="5"/>
  <c r="J1913" i="5"/>
  <c r="F1913" i="5"/>
  <c r="AB1609" i="5"/>
  <c r="T1609" i="5"/>
  <c r="V1708" i="5"/>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V1801" i="5"/>
  <c r="V1817" i="5"/>
  <c r="V1833" i="5"/>
  <c r="E1833" i="5" s="1"/>
  <c r="X1833" i="5" s="1"/>
  <c r="AB1876" i="5"/>
  <c r="V1907" i="5"/>
  <c r="J1907" i="5" s="1"/>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09" i="5" s="1"/>
  <c r="X1809" i="5" s="1"/>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J224" i="5"/>
  <c r="T312" i="5"/>
  <c r="AB312" i="5"/>
  <c r="V316" i="5"/>
  <c r="G316" i="5" s="1"/>
  <c r="V424" i="5"/>
  <c r="R424" i="5" s="1"/>
  <c r="V516" i="5"/>
  <c r="I516" i="5" s="1"/>
  <c r="V1128" i="5"/>
  <c r="V1207" i="5"/>
  <c r="I1207" i="5" s="1"/>
  <c r="T563"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719" i="5"/>
  <c r="V767" i="5"/>
  <c r="V816" i="5"/>
  <c r="V819" i="5"/>
  <c r="R819" i="5" s="1"/>
  <c r="T847" i="5"/>
  <c r="V883" i="5"/>
  <c r="J883" i="5" s="1"/>
  <c r="J916" i="5"/>
  <c r="V928" i="5"/>
  <c r="AB937" i="5"/>
  <c r="S937" i="5"/>
  <c r="V1168" i="5"/>
  <c r="G1168" i="5" s="1"/>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42" i="5"/>
  <c r="T765" i="5"/>
  <c r="V776" i="5"/>
  <c r="V796" i="5"/>
  <c r="V812" i="5"/>
  <c r="V828" i="5"/>
  <c r="G828" i="5" s="1"/>
  <c r="V848" i="5"/>
  <c r="H848" i="5" s="1"/>
  <c r="V856" i="5"/>
  <c r="G856" i="5" s="1"/>
  <c r="S863" i="5"/>
  <c r="V895" i="5"/>
  <c r="T899" i="5"/>
  <c r="S899" i="5"/>
  <c r="T911" i="5"/>
  <c r="S911" i="5"/>
  <c r="V919" i="5"/>
  <c r="H919" i="5" s="1"/>
  <c r="V948" i="5"/>
  <c r="V955" i="5"/>
  <c r="J955" i="5" s="1"/>
  <c r="G968" i="5"/>
  <c r="H1084" i="5"/>
  <c r="R1084" i="5"/>
  <c r="J1084" i="5"/>
  <c r="F1084"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V791" i="5"/>
  <c r="V800" i="5"/>
  <c r="G800" i="5" s="1"/>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T1533" i="5"/>
  <c r="S1533" i="5"/>
  <c r="T1597" i="5"/>
  <c r="S1597" i="5"/>
  <c r="G1648" i="5"/>
  <c r="F1648" i="5"/>
  <c r="J1648" i="5"/>
  <c r="V1408" i="5"/>
  <c r="AB1436" i="5"/>
  <c r="S1563" i="5"/>
  <c r="T1565" i="5"/>
  <c r="T1643" i="5"/>
  <c r="T1645" i="5"/>
  <c r="S1661" i="5"/>
  <c r="T1661" i="5"/>
  <c r="T1716" i="5"/>
  <c r="AB1716" i="5"/>
  <c r="S1716" i="5"/>
  <c r="V1939" i="5"/>
  <c r="V2016" i="5"/>
  <c r="J2016" i="5" s="1"/>
  <c r="J2208" i="5"/>
  <c r="V2419" i="5"/>
  <c r="J2487" i="5"/>
  <c r="I2487" i="5"/>
  <c r="F2487" i="5"/>
  <c r="V1388" i="5"/>
  <c r="E1388" i="5" s="1"/>
  <c r="X1388" i="5" s="1"/>
  <c r="V1420" i="5"/>
  <c r="V1428"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J1444" i="5" s="1"/>
  <c r="V1464" i="5"/>
  <c r="V1472" i="5"/>
  <c r="V1480" i="5"/>
  <c r="V1488" i="5"/>
  <c r="I1488" i="5" s="1"/>
  <c r="V1496" i="5"/>
  <c r="V1504" i="5"/>
  <c r="V1512" i="5"/>
  <c r="I1512" i="5" s="1"/>
  <c r="G1556"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71" i="5" s="1"/>
  <c r="V1992" i="5"/>
  <c r="G1992" i="5" s="1"/>
  <c r="V2024" i="5"/>
  <c r="AB2057" i="5"/>
  <c r="V2067" i="5"/>
  <c r="AB2067" i="5"/>
  <c r="F2120" i="5"/>
  <c r="G2148" i="5"/>
  <c r="AB1812" i="5"/>
  <c r="AB1828" i="5"/>
  <c r="AB1836" i="5"/>
  <c r="R1889" i="5"/>
  <c r="E1913" i="5"/>
  <c r="X1913" i="5" s="1"/>
  <c r="R1913" i="5"/>
  <c r="V1923" i="5"/>
  <c r="R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s="1"/>
  <c r="D17" i="6" s="1"/>
  <c r="V2460" i="5"/>
  <c r="V2472" i="5"/>
  <c r="G2364" i="5"/>
  <c r="T2394" i="5"/>
  <c r="G2435" i="5"/>
  <c r="S2339" i="5"/>
  <c r="S2355" i="5"/>
  <c r="S2387" i="5"/>
  <c r="V2492" i="5"/>
  <c r="G2492" i="5" s="1"/>
  <c r="T2473" i="5"/>
  <c r="I2459" i="5"/>
  <c r="R92" i="5"/>
  <c r="H92" i="5"/>
  <c r="F367" i="5"/>
  <c r="H367" i="5"/>
  <c r="I479" i="5"/>
  <c r="F479" i="5"/>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I155" i="5" s="1"/>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40" i="5"/>
  <c r="S840" i="5"/>
  <c r="S904" i="5"/>
  <c r="S1066" i="5"/>
  <c r="T1066" i="5"/>
  <c r="AB1088" i="5"/>
  <c r="AB1152" i="5"/>
  <c r="S1152" i="5"/>
  <c r="T1152" i="5"/>
  <c r="V1455" i="5"/>
  <c r="G1455" i="5" s="1"/>
  <c r="V239" i="5"/>
  <c r="V319" i="5"/>
  <c r="V339" i="5"/>
  <c r="G339" i="5" s="1"/>
  <c r="V411" i="5"/>
  <c r="G411" i="5" s="1"/>
  <c r="V415" i="5"/>
  <c r="V419" i="5"/>
  <c r="G419" i="5" s="1"/>
  <c r="V431" i="5"/>
  <c r="G431" i="5" s="1"/>
  <c r="V439" i="5"/>
  <c r="V455" i="5"/>
  <c r="V467"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S844" i="5"/>
  <c r="V857" i="5"/>
  <c r="G857" i="5" s="1"/>
  <c r="AB860" i="5"/>
  <c r="S860" i="5"/>
  <c r="V873" i="5"/>
  <c r="S876" i="5"/>
  <c r="V889" i="5"/>
  <c r="S892" i="5"/>
  <c r="V905" i="5"/>
  <c r="G905" i="5" s="1"/>
  <c r="V921" i="5"/>
  <c r="G921" i="5" s="1"/>
  <c r="AB924" i="5"/>
  <c r="S924" i="5"/>
  <c r="V937" i="5"/>
  <c r="V953" i="5"/>
  <c r="S956" i="5"/>
  <c r="S1060" i="5"/>
  <c r="S1084" i="5"/>
  <c r="T1084" i="5"/>
  <c r="AB1100" i="5"/>
  <c r="S1100" i="5"/>
  <c r="T1100" i="5"/>
  <c r="AB1116" i="5"/>
  <c r="S1116" i="5"/>
  <c r="T1116"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T239" i="5"/>
  <c r="S306" i="5"/>
  <c r="S318" i="5"/>
  <c r="S326" i="5"/>
  <c r="S330" i="5"/>
  <c r="S422" i="5"/>
  <c r="S434" i="5"/>
  <c r="S466" i="5"/>
  <c r="S514" i="5"/>
  <c r="S526" i="5"/>
  <c r="S534" i="5"/>
  <c r="AB635" i="5"/>
  <c r="T812" i="5"/>
  <c r="T860" i="5"/>
  <c r="T892" i="5"/>
  <c r="T924" i="5"/>
  <c r="I296" i="5"/>
  <c r="I392" i="5"/>
  <c r="E400" i="5"/>
  <c r="X400" i="5" s="1"/>
  <c r="E492" i="5"/>
  <c r="X492" i="5" s="1"/>
  <c r="G623" i="5"/>
  <c r="S768" i="5"/>
  <c r="S800" i="5"/>
  <c r="S832" i="5"/>
  <c r="AB880" i="5"/>
  <c r="S880" i="5"/>
  <c r="AB944" i="5"/>
  <c r="S944" i="5"/>
  <c r="AB960" i="5"/>
  <c r="S966" i="5"/>
  <c r="S1014" i="5"/>
  <c r="T1014" i="5"/>
  <c r="T1030" i="5"/>
  <c r="AB1038" i="5"/>
  <c r="S1046" i="5"/>
  <c r="T1046" i="5"/>
  <c r="T1062" i="5"/>
  <c r="S1078" i="5"/>
  <c r="T1078" i="5"/>
  <c r="T1144" i="5"/>
  <c r="T1160" i="5"/>
  <c r="AB40" i="5"/>
  <c r="AB44" i="5"/>
  <c r="AB60" i="5"/>
  <c r="AB80" i="5"/>
  <c r="AB124" i="5"/>
  <c r="AB140" i="5"/>
  <c r="AB152" i="5"/>
  <c r="AB156" i="5"/>
  <c r="H220" i="5"/>
  <c r="V225" i="5"/>
  <c r="G225" i="5" s="1"/>
  <c r="V231" i="5"/>
  <c r="G231" i="5" s="1"/>
  <c r="V233"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V595" i="5"/>
  <c r="V603" i="5"/>
  <c r="V611" i="5"/>
  <c r="V619" i="5"/>
  <c r="V627" i="5"/>
  <c r="I627" i="5" s="1"/>
  <c r="V635" i="5"/>
  <c r="J640" i="5"/>
  <c r="V643" i="5"/>
  <c r="G643" i="5" s="1"/>
  <c r="V651" i="5"/>
  <c r="G651" i="5" s="1"/>
  <c r="V659" i="5"/>
  <c r="T800" i="5"/>
  <c r="T832" i="5"/>
  <c r="T848" i="5"/>
  <c r="T880" i="5"/>
  <c r="T944" i="5"/>
  <c r="G367" i="5"/>
  <c r="G571" i="5"/>
  <c r="G612" i="5"/>
  <c r="G660" i="5"/>
  <c r="R671" i="5"/>
  <c r="H671" i="5"/>
  <c r="I671" i="5"/>
  <c r="E671" i="5"/>
  <c r="X671" i="5" s="1"/>
  <c r="R689" i="5"/>
  <c r="I703" i="5"/>
  <c r="E703" i="5"/>
  <c r="X703" i="5" s="1"/>
  <c r="H711" i="5"/>
  <c r="E711" i="5"/>
  <c r="X711" i="5" s="1"/>
  <c r="I715" i="5"/>
  <c r="I723" i="5"/>
  <c r="R729" i="5"/>
  <c r="H729" i="5"/>
  <c r="I729" i="5"/>
  <c r="E729" i="5"/>
  <c r="X729" i="5" s="1"/>
  <c r="R735" i="5"/>
  <c r="H735" i="5"/>
  <c r="R745" i="5"/>
  <c r="R747" i="5"/>
  <c r="R763" i="5"/>
  <c r="H763" i="5"/>
  <c r="V769" i="5"/>
  <c r="G769" i="5" s="1"/>
  <c r="V785" i="5"/>
  <c r="G785" i="5" s="1"/>
  <c r="V801"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88" i="5"/>
  <c r="G92" i="5"/>
  <c r="G100" i="5"/>
  <c r="G220" i="5"/>
  <c r="S252" i="5"/>
  <c r="AB259" i="5"/>
  <c r="AB267" i="5"/>
  <c r="AB287" i="5"/>
  <c r="S300" i="5"/>
  <c r="S312" i="5"/>
  <c r="AB319" i="5"/>
  <c r="AB331" i="5"/>
  <c r="S344" i="5"/>
  <c r="AB355" i="5"/>
  <c r="S368" i="5"/>
  <c r="AB379" i="5"/>
  <c r="AB383" i="5"/>
  <c r="S396" i="5"/>
  <c r="AB407" i="5"/>
  <c r="AB435" i="5"/>
  <c r="AB447" i="5"/>
  <c r="S460" i="5"/>
  <c r="AB467" i="5"/>
  <c r="S468" i="5"/>
  <c r="S480" i="5"/>
  <c r="S484" i="5"/>
  <c r="AB487" i="5"/>
  <c r="AB495" i="5"/>
  <c r="S508" i="5"/>
  <c r="AB515" i="5"/>
  <c r="S520" i="5"/>
  <c r="AB527" i="5"/>
  <c r="S528" i="5"/>
  <c r="AB535" i="5"/>
  <c r="AB547" i="5"/>
  <c r="S548" i="5"/>
  <c r="AB551" i="5"/>
  <c r="J559" i="5"/>
  <c r="V561" i="5"/>
  <c r="E561" i="5" s="1"/>
  <c r="X561" i="5" s="1"/>
  <c r="AB567" i="5"/>
  <c r="V569" i="5"/>
  <c r="F569" i="5" s="1"/>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20" i="5"/>
  <c r="T868" i="5"/>
  <c r="T932" i="5"/>
  <c r="J1099" i="5"/>
  <c r="J1115" i="5"/>
  <c r="F1115" i="5"/>
  <c r="R1115" i="5"/>
  <c r="H1115" i="5"/>
  <c r="J1123" i="5"/>
  <c r="J1131" i="5"/>
  <c r="F1131" i="5"/>
  <c r="R1131" i="5"/>
  <c r="H1131" i="5"/>
  <c r="J1163" i="5"/>
  <c r="R1375" i="5"/>
  <c r="J1375" i="5"/>
  <c r="E1375" i="5"/>
  <c r="X1375" i="5" s="1"/>
  <c r="H1375" i="5"/>
  <c r="R1383" i="5"/>
  <c r="H1383" i="5"/>
  <c r="J1391" i="5"/>
  <c r="J1399" i="5"/>
  <c r="T1524" i="5"/>
  <c r="AB1556" i="5"/>
  <c r="T1556" i="5"/>
  <c r="AB1588" i="5"/>
  <c r="T1588" i="5"/>
  <c r="T1620" i="5"/>
  <c r="AB1652" i="5"/>
  <c r="S1652" i="5"/>
  <c r="T1652" i="5"/>
  <c r="G1723" i="5"/>
  <c r="S1726" i="5"/>
  <c r="T1726" i="5"/>
  <c r="J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73" i="5"/>
  <c r="E779" i="5"/>
  <c r="X779" i="5" s="1"/>
  <c r="E787" i="5"/>
  <c r="X787" i="5" s="1"/>
  <c r="T793" i="5"/>
  <c r="T801" i="5"/>
  <c r="AB807" i="5"/>
  <c r="T813" i="5"/>
  <c r="E819" i="5"/>
  <c r="X819" i="5" s="1"/>
  <c r="AB819" i="5"/>
  <c r="AB827" i="5"/>
  <c r="T833" i="5"/>
  <c r="E839" i="5"/>
  <c r="X839" i="5" s="1"/>
  <c r="AB847" i="5"/>
  <c r="AB851" i="5"/>
  <c r="T853" i="5"/>
  <c r="E859" i="5"/>
  <c r="X859" i="5" s="1"/>
  <c r="AB867" i="5"/>
  <c r="T873" i="5"/>
  <c r="AB879" i="5"/>
  <c r="T885" i="5"/>
  <c r="E891" i="5"/>
  <c r="X891" i="5" s="1"/>
  <c r="AB899" i="5"/>
  <c r="T901" i="5"/>
  <c r="E903" i="5"/>
  <c r="X903" i="5" s="1"/>
  <c r="T905" i="5"/>
  <c r="E907" i="5"/>
  <c r="X907" i="5" s="1"/>
  <c r="T909" i="5"/>
  <c r="AB911" i="5"/>
  <c r="T917" i="5"/>
  <c r="AB923" i="5"/>
  <c r="T925" i="5"/>
  <c r="E931" i="5"/>
  <c r="X931" i="5" s="1"/>
  <c r="T937" i="5"/>
  <c r="AB943" i="5"/>
  <c r="AB951" i="5"/>
  <c r="T953" i="5"/>
  <c r="T957" i="5"/>
  <c r="J779" i="5"/>
  <c r="F779" i="5"/>
  <c r="S786" i="5"/>
  <c r="J787" i="5"/>
  <c r="S806" i="5"/>
  <c r="F811" i="5"/>
  <c r="J819" i="5"/>
  <c r="F819" i="5"/>
  <c r="S826" i="5"/>
  <c r="S834" i="5"/>
  <c r="J839" i="5"/>
  <c r="F839" i="5"/>
  <c r="S854" i="5"/>
  <c r="F859" i="5"/>
  <c r="S866" i="5"/>
  <c r="F867" i="5"/>
  <c r="S874" i="5"/>
  <c r="S882" i="5"/>
  <c r="S886" i="5"/>
  <c r="S898" i="5"/>
  <c r="F903" i="5"/>
  <c r="F907" i="5"/>
  <c r="S910" i="5"/>
  <c r="J931" i="5"/>
  <c r="F931" i="5"/>
  <c r="S934" i="5"/>
  <c r="S938" i="5"/>
  <c r="S946" i="5"/>
  <c r="S950" i="5"/>
  <c r="S958" i="5"/>
  <c r="H968" i="5"/>
  <c r="I968" i="5"/>
  <c r="H972" i="5"/>
  <c r="I972" i="5"/>
  <c r="H988" i="5"/>
  <c r="I988" i="5"/>
  <c r="E988" i="5"/>
  <c r="X988" i="5" s="1"/>
  <c r="H992" i="5"/>
  <c r="E1000" i="5"/>
  <c r="X1000" i="5" s="1"/>
  <c r="H1020" i="5"/>
  <c r="I1020" i="5"/>
  <c r="E1020" i="5"/>
  <c r="X1020" i="5" s="1"/>
  <c r="H1032" i="5"/>
  <c r="I1032" i="5"/>
  <c r="E1032" i="5"/>
  <c r="X1032" i="5" s="1"/>
  <c r="H1036" i="5"/>
  <c r="H1052" i="5"/>
  <c r="I1052" i="5"/>
  <c r="E1052" i="5"/>
  <c r="X1052" i="5" s="1"/>
  <c r="H1064" i="5"/>
  <c r="I1064" i="5"/>
  <c r="E1064" i="5"/>
  <c r="X1064" i="5" s="1"/>
  <c r="I1068" i="5"/>
  <c r="E1068" i="5"/>
  <c r="X1068" i="5" s="1"/>
  <c r="S1090" i="5"/>
  <c r="T1090" i="5"/>
  <c r="T1094" i="5"/>
  <c r="S1106" i="5"/>
  <c r="T1106" i="5"/>
  <c r="T1110" i="5"/>
  <c r="S1118" i="5"/>
  <c r="S1126" i="5"/>
  <c r="T1126" i="5"/>
  <c r="S1142" i="5"/>
  <c r="T1142" i="5"/>
  <c r="S1146" i="5"/>
  <c r="T1146" i="5"/>
  <c r="S1166" i="5"/>
  <c r="AB1179" i="5"/>
  <c r="S1179" i="5"/>
  <c r="AB1187" i="5"/>
  <c r="S1187" i="5"/>
  <c r="AB1191" i="5"/>
  <c r="AB1195" i="5"/>
  <c r="S1195" i="5"/>
  <c r="S1219" i="5"/>
  <c r="AB1223" i="5"/>
  <c r="S1223" i="5"/>
  <c r="AB1231" i="5"/>
  <c r="S1231" i="5"/>
  <c r="AB1243" i="5"/>
  <c r="S1243" i="5"/>
  <c r="AB1251" i="5"/>
  <c r="S1251" i="5"/>
  <c r="AB1255" i="5"/>
  <c r="AB1271" i="5"/>
  <c r="S1271" i="5"/>
  <c r="AB1283" i="5"/>
  <c r="S1283" i="5"/>
  <c r="S1295" i="5"/>
  <c r="AB1307" i="5"/>
  <c r="S1307" i="5"/>
  <c r="AB1319" i="5"/>
  <c r="S1319" i="5"/>
  <c r="AB1339" i="5"/>
  <c r="S1339" i="5"/>
  <c r="AB1347" i="5"/>
  <c r="S1347" i="5"/>
  <c r="J1356" i="5"/>
  <c r="F1356" i="5"/>
  <c r="H1356" i="5"/>
  <c r="E1356" i="5"/>
  <c r="X1356" i="5" s="1"/>
  <c r="G1356" i="5"/>
  <c r="I1356" i="5"/>
  <c r="T1362" i="5"/>
  <c r="AB1431" i="5"/>
  <c r="AB1479" i="5"/>
  <c r="AB683" i="5"/>
  <c r="AB689" i="5"/>
  <c r="AB695" i="5"/>
  <c r="AB707" i="5"/>
  <c r="AB713" i="5"/>
  <c r="AB719" i="5"/>
  <c r="AB723" i="5"/>
  <c r="AB729" i="5"/>
  <c r="AB747" i="5"/>
  <c r="AB753" i="5"/>
  <c r="AB759" i="5"/>
  <c r="I779" i="5"/>
  <c r="T786" i="5"/>
  <c r="T806" i="5"/>
  <c r="I811" i="5"/>
  <c r="I819" i="5"/>
  <c r="T826" i="5"/>
  <c r="T834" i="5"/>
  <c r="T838" i="5"/>
  <c r="I839" i="5"/>
  <c r="T846" i="5"/>
  <c r="T854" i="5"/>
  <c r="I859" i="5"/>
  <c r="T866" i="5"/>
  <c r="T870" i="5"/>
  <c r="I871" i="5"/>
  <c r="T874" i="5"/>
  <c r="T878" i="5"/>
  <c r="T882" i="5"/>
  <c r="T886" i="5"/>
  <c r="T898" i="5"/>
  <c r="I903" i="5"/>
  <c r="T910" i="5"/>
  <c r="T914" i="5"/>
  <c r="I931" i="5"/>
  <c r="T934" i="5"/>
  <c r="T938" i="5"/>
  <c r="T942" i="5"/>
  <c r="T946" i="5"/>
  <c r="T950" i="5"/>
  <c r="T958" i="5"/>
  <c r="T1179" i="5"/>
  <c r="T1187" i="5"/>
  <c r="T1191" i="5"/>
  <c r="T1195" i="5"/>
  <c r="T1223" i="5"/>
  <c r="T1231" i="5"/>
  <c r="T1243" i="5"/>
  <c r="T1251" i="5"/>
  <c r="T1255" i="5"/>
  <c r="T1271" i="5"/>
  <c r="T1275" i="5"/>
  <c r="T1283" i="5"/>
  <c r="T1295" i="5"/>
  <c r="T1307"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R1113" i="5"/>
  <c r="F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9" i="5"/>
  <c r="G735" i="5"/>
  <c r="G763" i="5"/>
  <c r="H779" i="5"/>
  <c r="H787" i="5"/>
  <c r="H811" i="5"/>
  <c r="H819" i="5"/>
  <c r="H839" i="5"/>
  <c r="H859" i="5"/>
  <c r="R878" i="5"/>
  <c r="H903" i="5"/>
  <c r="H931" i="5"/>
  <c r="R968" i="5"/>
  <c r="R976" i="5"/>
  <c r="R988" i="5"/>
  <c r="R992" i="5"/>
  <c r="R1020" i="5"/>
  <c r="R1032" i="5"/>
  <c r="R1052" i="5"/>
  <c r="R1064" i="5"/>
  <c r="I1115" i="5"/>
  <c r="I1131" i="5"/>
  <c r="V1479" i="5"/>
  <c r="V1495" i="5"/>
  <c r="V1511" i="5"/>
  <c r="AB1356" i="5"/>
  <c r="S1365" i="5"/>
  <c r="T1370" i="5"/>
  <c r="S1370" i="5"/>
  <c r="AB1371" i="5"/>
  <c r="S1374" i="5"/>
  <c r="G1375" i="5"/>
  <c r="T1378" i="5"/>
  <c r="S1378" i="5"/>
  <c r="G1383" i="5"/>
  <c r="S1386" i="5"/>
  <c r="AB1391" i="5"/>
  <c r="G1395" i="5"/>
  <c r="T1398" i="5"/>
  <c r="AB1399" i="5"/>
  <c r="G1403" i="5"/>
  <c r="T1406" i="5"/>
  <c r="S1406" i="5"/>
  <c r="G1411" i="5"/>
  <c r="AB1411" i="5"/>
  <c r="AB1415" i="5"/>
  <c r="G1419" i="5"/>
  <c r="T1422" i="5"/>
  <c r="S1422" i="5"/>
  <c r="AB1423" i="5"/>
  <c r="T1430" i="5"/>
  <c r="S1430" i="5"/>
  <c r="S1438" i="5"/>
  <c r="T1446" i="5"/>
  <c r="S1446" i="5"/>
  <c r="T1454" i="5"/>
  <c r="T1462" i="5"/>
  <c r="AB1462" i="5"/>
  <c r="S1462" i="5"/>
  <c r="T1510" i="5"/>
  <c r="S1526" i="5"/>
  <c r="T1526" i="5"/>
  <c r="S1534" i="5"/>
  <c r="T1534" i="5"/>
  <c r="AB1542" i="5"/>
  <c r="S1558" i="5"/>
  <c r="T1558" i="5"/>
  <c r="S1566" i="5"/>
  <c r="S1574" i="5"/>
  <c r="S1590" i="5"/>
  <c r="T1590" i="5"/>
  <c r="T1606" i="5"/>
  <c r="S1622" i="5"/>
  <c r="T1622" i="5"/>
  <c r="AB1654" i="5"/>
  <c r="S1654" i="5"/>
  <c r="T1654" i="5"/>
  <c r="V1663" i="5"/>
  <c r="G1663" i="5" s="1"/>
  <c r="V1679" i="5"/>
  <c r="V1695" i="5"/>
  <c r="R2094" i="5"/>
  <c r="AB1089" i="5"/>
  <c r="AB1095" i="5"/>
  <c r="AB1103" i="5"/>
  <c r="AB1105" i="5"/>
  <c r="AB1111" i="5"/>
  <c r="AB1113" i="5"/>
  <c r="AB1115" i="5"/>
  <c r="AB1121" i="5"/>
  <c r="AB1127" i="5"/>
  <c r="AB1129" i="5"/>
  <c r="AB1131" i="5"/>
  <c r="AB1137" i="5"/>
  <c r="AB1139" i="5"/>
  <c r="AB1147" i="5"/>
  <c r="AB1151" i="5"/>
  <c r="AB1159" i="5"/>
  <c r="AB1161" i="5"/>
  <c r="AB1167" i="5"/>
  <c r="T1172" i="5"/>
  <c r="T1180" i="5"/>
  <c r="T1184" i="5"/>
  <c r="T1188" i="5"/>
  <c r="T1208" i="5"/>
  <c r="T1212" i="5"/>
  <c r="T1216" i="5"/>
  <c r="T1224" i="5"/>
  <c r="T1236" i="5"/>
  <c r="T1244" i="5"/>
  <c r="T1248" i="5"/>
  <c r="T1256" i="5"/>
  <c r="T1268" i="5"/>
  <c r="T1272" i="5"/>
  <c r="T1276" i="5"/>
  <c r="T1280" i="5"/>
  <c r="T1288" i="5"/>
  <c r="T1292" i="5"/>
  <c r="T1300" i="5"/>
  <c r="T1304" i="5"/>
  <c r="T1312" i="5"/>
  <c r="T1324" i="5"/>
  <c r="T1336" i="5"/>
  <c r="T1365" i="5"/>
  <c r="AB1173" i="5"/>
  <c r="S1173" i="5"/>
  <c r="AB1177" i="5"/>
  <c r="S1177" i="5"/>
  <c r="S1181" i="5"/>
  <c r="J1198" i="5"/>
  <c r="AB1201" i="5"/>
  <c r="S1201" i="5"/>
  <c r="S1205" i="5"/>
  <c r="AB1209" i="5"/>
  <c r="S1209" i="5"/>
  <c r="F1214" i="5"/>
  <c r="AB1217" i="5"/>
  <c r="S1217" i="5"/>
  <c r="S1229" i="5"/>
  <c r="S1237" i="5"/>
  <c r="F1238" i="5"/>
  <c r="AB1241" i="5"/>
  <c r="S1241" i="5"/>
  <c r="AB1265" i="5"/>
  <c r="S1265" i="5"/>
  <c r="J1266" i="5"/>
  <c r="S1277" i="5"/>
  <c r="AB1289" i="5"/>
  <c r="S1289" i="5"/>
  <c r="S1301" i="5"/>
  <c r="J1310" i="5"/>
  <c r="AB1313" i="5"/>
  <c r="S1313" i="5"/>
  <c r="AB1325" i="5"/>
  <c r="AB1329" i="5"/>
  <c r="S1333" i="5"/>
  <c r="AB1337" i="5"/>
  <c r="S1337" i="5"/>
  <c r="S1341" i="5"/>
  <c r="AB1345" i="5"/>
  <c r="S1345" i="5"/>
  <c r="S1350"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I1412" i="5"/>
  <c r="E1412" i="5"/>
  <c r="X1412" i="5" s="1"/>
  <c r="J1412" i="5"/>
  <c r="I1416" i="5"/>
  <c r="E1416" i="5"/>
  <c r="X1416" i="5" s="1"/>
  <c r="J1416" i="5"/>
  <c r="J1430" i="5"/>
  <c r="F1430" i="5"/>
  <c r="AB1451" i="5"/>
  <c r="E1462" i="5"/>
  <c r="X1462" i="5" s="1"/>
  <c r="G1462" i="5"/>
  <c r="J1478" i="5"/>
  <c r="R1478" i="5"/>
  <c r="I1486" i="5"/>
  <c r="AB1520" i="5"/>
  <c r="S1520" i="5"/>
  <c r="T1520" i="5"/>
  <c r="AB1528" i="5"/>
  <c r="T1528" i="5"/>
  <c r="AB1552" i="5"/>
  <c r="S1552" i="5"/>
  <c r="T1552" i="5"/>
  <c r="T1560" i="5"/>
  <c r="S1576" i="5"/>
  <c r="AB1584" i="5"/>
  <c r="S1584" i="5"/>
  <c r="T1584" i="5"/>
  <c r="AB1592" i="5"/>
  <c r="T1592" i="5"/>
  <c r="T1600" i="5"/>
  <c r="AB1616" i="5"/>
  <c r="S1616" i="5"/>
  <c r="T1616" i="5"/>
  <c r="T1624" i="5"/>
  <c r="AB1632" i="5"/>
  <c r="AB1648" i="5"/>
  <c r="S1648" i="5"/>
  <c r="T1648" i="5"/>
  <c r="S2026" i="5"/>
  <c r="T2026" i="5"/>
  <c r="E1084" i="5"/>
  <c r="X1084" i="5" s="1"/>
  <c r="I1084" i="5"/>
  <c r="G1087" i="5"/>
  <c r="G1089" i="5"/>
  <c r="G1095" i="5"/>
  <c r="G1097" i="5"/>
  <c r="G1099" i="5"/>
  <c r="G1105" i="5"/>
  <c r="G1115" i="5"/>
  <c r="G1131" i="5"/>
  <c r="E1136" i="5"/>
  <c r="X1136" i="5" s="1"/>
  <c r="I1136" i="5"/>
  <c r="G1139" i="5"/>
  <c r="G1145" i="5"/>
  <c r="E1148" i="5"/>
  <c r="X1148" i="5" s="1"/>
  <c r="E1156" i="5"/>
  <c r="X1156" i="5" s="1"/>
  <c r="I1160" i="5"/>
  <c r="G1163" i="5"/>
  <c r="G1169" i="5"/>
  <c r="S1172" i="5"/>
  <c r="T1173" i="5"/>
  <c r="T1177" i="5"/>
  <c r="S1180" i="5"/>
  <c r="T1181" i="5"/>
  <c r="S1184" i="5"/>
  <c r="S1188" i="5"/>
  <c r="G1193" i="5"/>
  <c r="G1201" i="5"/>
  <c r="T1201" i="5"/>
  <c r="T1205" i="5"/>
  <c r="S1208" i="5"/>
  <c r="T1209" i="5"/>
  <c r="S1212" i="5"/>
  <c r="S1216" i="5"/>
  <c r="T1217" i="5"/>
  <c r="S1224" i="5"/>
  <c r="T1229" i="5"/>
  <c r="G1233" i="5"/>
  <c r="S1236" i="5"/>
  <c r="T1237" i="5"/>
  <c r="S1240" i="5"/>
  <c r="T1241" i="5"/>
  <c r="S1244" i="5"/>
  <c r="T1245" i="5"/>
  <c r="S1248" i="5"/>
  <c r="G1249" i="5"/>
  <c r="T1249" i="5"/>
  <c r="S1252" i="5"/>
  <c r="G1257" i="5"/>
  <c r="G1265" i="5"/>
  <c r="T1265" i="5"/>
  <c r="S1268" i="5"/>
  <c r="S1276" i="5"/>
  <c r="T1277" i="5"/>
  <c r="S1280" i="5"/>
  <c r="S1288" i="5"/>
  <c r="G1289" i="5"/>
  <c r="T1289" i="5"/>
  <c r="S1292" i="5"/>
  <c r="S1296" i="5"/>
  <c r="S1300" i="5"/>
  <c r="T1301" i="5"/>
  <c r="S1304" i="5"/>
  <c r="S1312" i="5"/>
  <c r="T1313" i="5"/>
  <c r="G1321" i="5"/>
  <c r="S1324" i="5"/>
  <c r="G1329" i="5"/>
  <c r="S1332" i="5"/>
  <c r="T1333" i="5"/>
  <c r="S1336" i="5"/>
  <c r="T1341" i="5"/>
  <c r="T1345"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G1385" i="5"/>
  <c r="AB1385" i="5"/>
  <c r="T1388" i="5"/>
  <c r="S1388" i="5"/>
  <c r="T1392" i="5"/>
  <c r="S1392" i="5"/>
  <c r="G1393" i="5"/>
  <c r="T1396" i="5"/>
  <c r="S1396" i="5"/>
  <c r="AB1401" i="5"/>
  <c r="AB1409" i="5"/>
  <c r="T1412" i="5"/>
  <c r="S1412" i="5"/>
  <c r="AB1417" i="5"/>
  <c r="T1426" i="5"/>
  <c r="S1426"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F1671" i="5" s="1"/>
  <c r="V1687" i="5"/>
  <c r="E1687" i="5" s="1"/>
  <c r="X1687" i="5" s="1"/>
  <c r="V1703" i="5"/>
  <c r="AB2316" i="5"/>
  <c r="S2316" i="5"/>
  <c r="T2316" i="5"/>
  <c r="R1185" i="5"/>
  <c r="F1193" i="5"/>
  <c r="R1193" i="5"/>
  <c r="H1198" i="5"/>
  <c r="F1201" i="5"/>
  <c r="R1201" i="5"/>
  <c r="F1233" i="5"/>
  <c r="R1233" i="5"/>
  <c r="F1257" i="5"/>
  <c r="R1257" i="5"/>
  <c r="F1265" i="5"/>
  <c r="R1265" i="5"/>
  <c r="F1273" i="5"/>
  <c r="H1310" i="5"/>
  <c r="F1321" i="5"/>
  <c r="R1321" i="5"/>
  <c r="F1329" i="5"/>
  <c r="F1345" i="5"/>
  <c r="I1352" i="5"/>
  <c r="T1353" i="5"/>
  <c r="T1361" i="5"/>
  <c r="AB1366" i="5"/>
  <c r="R1368" i="5"/>
  <c r="R1380" i="5"/>
  <c r="R1400" i="5"/>
  <c r="AB1406" i="5"/>
  <c r="R1412" i="5"/>
  <c r="R1416" i="5"/>
  <c r="AB1422" i="5"/>
  <c r="H1462" i="5"/>
  <c r="V1657" i="5"/>
  <c r="H1660" i="5"/>
  <c r="I1660" i="5"/>
  <c r="V1665" i="5"/>
  <c r="G1665" i="5" s="1"/>
  <c r="V1673" i="5"/>
  <c r="R1676" i="5"/>
  <c r="V1681" i="5"/>
  <c r="G1681"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E1807" i="5"/>
  <c r="X1807" i="5" s="1"/>
  <c r="H1823" i="5"/>
  <c r="J1823" i="5"/>
  <c r="E1823" i="5"/>
  <c r="X1823" i="5" s="1"/>
  <c r="R1823" i="5"/>
  <c r="F1823" i="5"/>
  <c r="G1823" i="5"/>
  <c r="S1826" i="5"/>
  <c r="G1839" i="5"/>
  <c r="S1842" i="5"/>
  <c r="H1855" i="5"/>
  <c r="H1871" i="5"/>
  <c r="J1871" i="5"/>
  <c r="E1871" i="5"/>
  <c r="X1871" i="5" s="1"/>
  <c r="R1871" i="5"/>
  <c r="F1871" i="5"/>
  <c r="G1871" i="5"/>
  <c r="S1874" i="5"/>
  <c r="S1890" i="5"/>
  <c r="T1890" i="5"/>
  <c r="S1930" i="5"/>
  <c r="T1930" i="5"/>
  <c r="T1946" i="5"/>
  <c r="S1954" i="5"/>
  <c r="T1954" i="5"/>
  <c r="S1986" i="5"/>
  <c r="T1986" i="5"/>
  <c r="AB2011" i="5"/>
  <c r="S2011" i="5"/>
  <c r="AB2019" i="5"/>
  <c r="S2019" i="5"/>
  <c r="AB1673" i="5"/>
  <c r="AB1681" i="5"/>
  <c r="AB1705" i="5"/>
  <c r="T2011" i="5"/>
  <c r="T2019" i="5"/>
  <c r="I1472" i="5"/>
  <c r="E1472" i="5"/>
  <c r="X1472" i="5" s="1"/>
  <c r="I1476" i="5"/>
  <c r="E1476" i="5"/>
  <c r="X1476" i="5" s="1"/>
  <c r="I1518" i="5"/>
  <c r="H1520" i="5"/>
  <c r="I1520" i="5"/>
  <c r="E1520" i="5"/>
  <c r="X1520" i="5" s="1"/>
  <c r="H1532" i="5"/>
  <c r="I1532" i="5"/>
  <c r="E1532" i="5"/>
  <c r="X1532" i="5" s="1"/>
  <c r="H1536" i="5"/>
  <c r="I1536" i="5"/>
  <c r="E1536" i="5"/>
  <c r="X1536" i="5" s="1"/>
  <c r="H1548" i="5"/>
  <c r="I1552" i="5"/>
  <c r="E1552" i="5"/>
  <c r="X1552" i="5" s="1"/>
  <c r="H1564" i="5"/>
  <c r="I1564" i="5"/>
  <c r="E1566" i="5"/>
  <c r="X1566" i="5" s="1"/>
  <c r="H1568" i="5"/>
  <c r="I1568" i="5"/>
  <c r="E1568" i="5"/>
  <c r="X1568" i="5" s="1"/>
  <c r="H1584" i="5"/>
  <c r="I1584" i="5"/>
  <c r="E1584" i="5"/>
  <c r="X1584" i="5" s="1"/>
  <c r="H1596" i="5"/>
  <c r="I1596" i="5"/>
  <c r="E1596" i="5"/>
  <c r="X1596" i="5" s="1"/>
  <c r="H1600" i="5"/>
  <c r="I1600" i="5"/>
  <c r="E1600" i="5"/>
  <c r="X1600" i="5" s="1"/>
  <c r="E1612" i="5"/>
  <c r="X1612" i="5" s="1"/>
  <c r="H1616" i="5"/>
  <c r="I1616" i="5"/>
  <c r="E1628" i="5"/>
  <c r="X1628" i="5" s="1"/>
  <c r="E1630" i="5"/>
  <c r="X1630" i="5" s="1"/>
  <c r="H1632" i="5"/>
  <c r="I1632" i="5"/>
  <c r="E1632" i="5"/>
  <c r="X1632" i="5" s="1"/>
  <c r="H1644" i="5"/>
  <c r="H1648" i="5"/>
  <c r="I1648" i="5"/>
  <c r="E1648" i="5"/>
  <c r="X1648" i="5" s="1"/>
  <c r="V1659" i="5"/>
  <c r="V1667" i="5"/>
  <c r="R1670" i="5"/>
  <c r="I1670" i="5"/>
  <c r="E1670" i="5"/>
  <c r="X1670" i="5" s="1"/>
  <c r="V1675" i="5"/>
  <c r="V1683" i="5"/>
  <c r="J1683" i="5" s="1"/>
  <c r="R1686" i="5"/>
  <c r="V1691" i="5"/>
  <c r="V1699" i="5"/>
  <c r="R1702" i="5"/>
  <c r="I1702" i="5"/>
  <c r="E1702" i="5"/>
  <c r="X1702" i="5" s="1"/>
  <c r="H1715" i="5"/>
  <c r="J1715" i="5"/>
  <c r="E1715" i="5"/>
  <c r="X1715" i="5" s="1"/>
  <c r="R1715" i="5"/>
  <c r="F1715" i="5"/>
  <c r="G1715" i="5"/>
  <c r="AB1718" i="5"/>
  <c r="S1718" i="5"/>
  <c r="G1731" i="5"/>
  <c r="AB1734" i="5"/>
  <c r="S1734" i="5"/>
  <c r="E1747" i="5"/>
  <c r="X1747" i="5" s="1"/>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AB1971" i="5"/>
  <c r="S1971" i="5"/>
  <c r="AB1979" i="5"/>
  <c r="S1979" i="5"/>
  <c r="E1996" i="5"/>
  <c r="X1996" i="5" s="1"/>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67" i="5"/>
  <c r="AB1675" i="5"/>
  <c r="AB1699" i="5"/>
  <c r="T1891" i="5"/>
  <c r="T1899" i="5"/>
  <c r="T1907" i="5"/>
  <c r="T1923" i="5"/>
  <c r="T1931"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H1924" i="5"/>
  <c r="J1924" i="5"/>
  <c r="F1924" i="5"/>
  <c r="E1924" i="5"/>
  <c r="X1924" i="5" s="1"/>
  <c r="G1924" i="5"/>
  <c r="I1924" i="5"/>
  <c r="H1948" i="5"/>
  <c r="F1948" i="5"/>
  <c r="E1948" i="5"/>
  <c r="X1948" i="5" s="1"/>
  <c r="H1964" i="5"/>
  <c r="J1972" i="5"/>
  <c r="G1972" i="5"/>
  <c r="H1988" i="5"/>
  <c r="J1988" i="5"/>
  <c r="F1988" i="5"/>
  <c r="E1988" i="5"/>
  <c r="X1988" i="5" s="1"/>
  <c r="G1988" i="5"/>
  <c r="I1988" i="5"/>
  <c r="AB2256" i="5"/>
  <c r="S2256" i="5"/>
  <c r="S1436" i="5"/>
  <c r="S1444" i="5"/>
  <c r="S1448" i="5"/>
  <c r="S1452" i="5"/>
  <c r="S1464" i="5"/>
  <c r="S1472" i="5"/>
  <c r="S1480" i="5"/>
  <c r="S1488" i="5"/>
  <c r="S1492" i="5"/>
  <c r="S1496" i="5"/>
  <c r="S1504" i="5"/>
  <c r="S1512" i="5"/>
  <c r="R1520" i="5"/>
  <c r="R1532" i="5"/>
  <c r="R1536" i="5"/>
  <c r="R1552" i="5"/>
  <c r="R1568" i="5"/>
  <c r="R1584" i="5"/>
  <c r="R1596" i="5"/>
  <c r="R1600" i="5"/>
  <c r="R1628" i="5"/>
  <c r="R1630" i="5"/>
  <c r="R1632" i="5"/>
  <c r="R1644" i="5"/>
  <c r="R1648" i="5"/>
  <c r="J1670" i="5"/>
  <c r="F1692" i="5"/>
  <c r="J1694" i="5"/>
  <c r="J1702" i="5"/>
  <c r="I1715" i="5"/>
  <c r="T1718" i="5"/>
  <c r="T1734" i="5"/>
  <c r="I1747" i="5"/>
  <c r="T1750" i="5"/>
  <c r="T1766" i="5"/>
  <c r="I1779" i="5"/>
  <c r="T1782" i="5"/>
  <c r="T1814" i="5"/>
  <c r="T1830" i="5"/>
  <c r="T1846" i="5"/>
  <c r="I1875" i="5"/>
  <c r="T1878" i="5"/>
  <c r="T2256" i="5"/>
  <c r="AB1707" i="5"/>
  <c r="S1707"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AB1815" i="5"/>
  <c r="S1815" i="5"/>
  <c r="J1816" i="5"/>
  <c r="AB1819" i="5"/>
  <c r="S1819" i="5"/>
  <c r="F1824" i="5"/>
  <c r="AB1831" i="5"/>
  <c r="S1831" i="5"/>
  <c r="J1836" i="5"/>
  <c r="F1836" i="5"/>
  <c r="AB1843" i="5"/>
  <c r="S1843" i="5"/>
  <c r="J1844" i="5"/>
  <c r="F1844" i="5"/>
  <c r="AB1847" i="5"/>
  <c r="S1847" i="5"/>
  <c r="AB1855" i="5"/>
  <c r="S1855" i="5"/>
  <c r="AB1859" i="5"/>
  <c r="S1859" i="5"/>
  <c r="J1860" i="5"/>
  <c r="F1860" i="5"/>
  <c r="AB1867" i="5"/>
  <c r="S1867" i="5"/>
  <c r="J1868" i="5"/>
  <c r="F1868" i="5"/>
  <c r="AB1871" i="5"/>
  <c r="S1871" i="5"/>
  <c r="J1876" i="5"/>
  <c r="F1876" i="5"/>
  <c r="J1884" i="5"/>
  <c r="F1884" i="5"/>
  <c r="AB1893" i="5"/>
  <c r="S1893" i="5"/>
  <c r="H1894" i="5"/>
  <c r="J1894" i="5"/>
  <c r="F1894" i="5"/>
  <c r="S1901" i="5"/>
  <c r="AB1908" i="5"/>
  <c r="S1908" i="5"/>
  <c r="F1910" i="5"/>
  <c r="AB1916" i="5"/>
  <c r="S1917" i="5"/>
  <c r="AB1924" i="5"/>
  <c r="S1924" i="5"/>
  <c r="J1926" i="5"/>
  <c r="F1926" i="5"/>
  <c r="AB1933" i="5"/>
  <c r="S1933" i="5"/>
  <c r="H1934" i="5"/>
  <c r="F1934" i="5"/>
  <c r="AB1940" i="5"/>
  <c r="S1940" i="5"/>
  <c r="AB1948" i="5"/>
  <c r="S1948" i="5"/>
  <c r="S1949" i="5"/>
  <c r="AB1957" i="5"/>
  <c r="S1957" i="5"/>
  <c r="AB1964" i="5"/>
  <c r="S1964" i="5"/>
  <c r="AB1973" i="5"/>
  <c r="S1973" i="5"/>
  <c r="H1974" i="5"/>
  <c r="J1974" i="5"/>
  <c r="AB1980" i="5"/>
  <c r="S1980" i="5"/>
  <c r="J1982" i="5"/>
  <c r="S1997" i="5"/>
  <c r="AB2004" i="5"/>
  <c r="S2004" i="5"/>
  <c r="S2005" i="5"/>
  <c r="AB2012" i="5"/>
  <c r="S2012" i="5"/>
  <c r="S2021" i="5"/>
  <c r="V2033" i="5"/>
  <c r="J2033" i="5" s="1"/>
  <c r="V2041" i="5"/>
  <c r="H2041" i="5" s="1"/>
  <c r="V2049" i="5"/>
  <c r="I2049" i="5" s="1"/>
  <c r="V2053" i="5"/>
  <c r="H2070" i="5"/>
  <c r="R2070" i="5"/>
  <c r="E2070" i="5"/>
  <c r="X2070" i="5" s="1"/>
  <c r="AB2263" i="5"/>
  <c r="S2263" i="5"/>
  <c r="T2263" i="5"/>
  <c r="AB2264" i="5"/>
  <c r="S2264" i="5"/>
  <c r="AB2300" i="5"/>
  <c r="S2300" i="5"/>
  <c r="T2300" i="5"/>
  <c r="T1656" i="5"/>
  <c r="T1658" i="5"/>
  <c r="T1662" i="5"/>
  <c r="T1664" i="5"/>
  <c r="T1668" i="5"/>
  <c r="T1674" i="5"/>
  <c r="T1680" i="5"/>
  <c r="T1684" i="5"/>
  <c r="T1686" i="5"/>
  <c r="T1688" i="5"/>
  <c r="T1690" i="5"/>
  <c r="T1694" i="5"/>
  <c r="T1698" i="5"/>
  <c r="T1700" i="5"/>
  <c r="T1706" i="5"/>
  <c r="T1707" i="5"/>
  <c r="I1708" i="5"/>
  <c r="T1711" i="5"/>
  <c r="T1719" i="5"/>
  <c r="I1720" i="5"/>
  <c r="T1723" i="5"/>
  <c r="I1728" i="5"/>
  <c r="T1731" i="5"/>
  <c r="T1735" i="5"/>
  <c r="I1736" i="5"/>
  <c r="E1737" i="5"/>
  <c r="X1737" i="5" s="1"/>
  <c r="J1737" i="5"/>
  <c r="T1739" i="5"/>
  <c r="T1743" i="5"/>
  <c r="I1744" i="5"/>
  <c r="T1747" i="5"/>
  <c r="I1748" i="5"/>
  <c r="T1751" i="5"/>
  <c r="T1755" i="5"/>
  <c r="I1756" i="5"/>
  <c r="G1758" i="5"/>
  <c r="T1759" i="5"/>
  <c r="I1760" i="5"/>
  <c r="E1761" i="5"/>
  <c r="X1761" i="5" s="1"/>
  <c r="J1761" i="5"/>
  <c r="T1767" i="5"/>
  <c r="I1772" i="5"/>
  <c r="I1776" i="5"/>
  <c r="E1777" i="5"/>
  <c r="X1777" i="5" s="1"/>
  <c r="T1779" i="5"/>
  <c r="G1782" i="5"/>
  <c r="E1785" i="5"/>
  <c r="X1785" i="5" s="1"/>
  <c r="G1790" i="5"/>
  <c r="T1791" i="5"/>
  <c r="T1795" i="5"/>
  <c r="I1796" i="5"/>
  <c r="I1800" i="5"/>
  <c r="T1803" i="5"/>
  <c r="T1807" i="5"/>
  <c r="I1808" i="5"/>
  <c r="G1814" i="5"/>
  <c r="T1815" i="5"/>
  <c r="T1819" i="5"/>
  <c r="I1820" i="5"/>
  <c r="I1824" i="5"/>
  <c r="E1825" i="5"/>
  <c r="X1825" i="5" s="1"/>
  <c r="J1825" i="5"/>
  <c r="T1831" i="5"/>
  <c r="I1836" i="5"/>
  <c r="E1841" i="5"/>
  <c r="X1841" i="5" s="1"/>
  <c r="J1841" i="5"/>
  <c r="T1843" i="5"/>
  <c r="I1844" i="5"/>
  <c r="T1847" i="5"/>
  <c r="E1849" i="5"/>
  <c r="X1849" i="5" s="1"/>
  <c r="T1855" i="5"/>
  <c r="E1857" i="5"/>
  <c r="X1857" i="5" s="1"/>
  <c r="J1857" i="5"/>
  <c r="T1859" i="5"/>
  <c r="I1860" i="5"/>
  <c r="E1865" i="5"/>
  <c r="X1865" i="5" s="1"/>
  <c r="J1865" i="5"/>
  <c r="T1867" i="5"/>
  <c r="I1868" i="5"/>
  <c r="T1871" i="5"/>
  <c r="E1873" i="5"/>
  <c r="X1873" i="5" s="1"/>
  <c r="I1876" i="5"/>
  <c r="E1881" i="5"/>
  <c r="X1881" i="5" s="1"/>
  <c r="J1881" i="5"/>
  <c r="I1884" i="5"/>
  <c r="G1886" i="5"/>
  <c r="T1887" i="5"/>
  <c r="I1888" i="5"/>
  <c r="E1889" i="5"/>
  <c r="X1889" i="5" s="1"/>
  <c r="J1889" i="5"/>
  <c r="T1893" i="5"/>
  <c r="R1894" i="5"/>
  <c r="T1901" i="5"/>
  <c r="R1910" i="5"/>
  <c r="T1917" i="5"/>
  <c r="R1926" i="5"/>
  <c r="T1933" i="5"/>
  <c r="R1934" i="5"/>
  <c r="T1949" i="5"/>
  <c r="T1957" i="5"/>
  <c r="T1973" i="5"/>
  <c r="R1974" i="5"/>
  <c r="R1982" i="5"/>
  <c r="R1990" i="5"/>
  <c r="T1997" i="5"/>
  <c r="T2005" i="5"/>
  <c r="AB2033" i="5"/>
  <c r="T2264" i="5"/>
  <c r="S1894" i="5"/>
  <c r="H1896" i="5"/>
  <c r="J1896" i="5"/>
  <c r="F1896" i="5"/>
  <c r="AB1902" i="5"/>
  <c r="S1902" i="5"/>
  <c r="AB1911" i="5"/>
  <c r="S1911" i="5"/>
  <c r="H1912" i="5"/>
  <c r="J1912" i="5"/>
  <c r="F1912" i="5"/>
  <c r="AB1918" i="5"/>
  <c r="S1918" i="5"/>
  <c r="AB1919" i="5"/>
  <c r="S1919" i="5"/>
  <c r="H1920" i="5"/>
  <c r="J1920" i="5"/>
  <c r="F1920" i="5"/>
  <c r="AB1927" i="5"/>
  <c r="S1927" i="5"/>
  <c r="AB1942" i="5"/>
  <c r="S1942" i="5"/>
  <c r="AB1943" i="5"/>
  <c r="S1943" i="5"/>
  <c r="F1952" i="5"/>
  <c r="AB1958" i="5"/>
  <c r="AB1966" i="5"/>
  <c r="S1966" i="5"/>
  <c r="AB1967" i="5"/>
  <c r="S1967" i="5"/>
  <c r="AB1974" i="5"/>
  <c r="S1974" i="5"/>
  <c r="AB1975" i="5"/>
  <c r="S1975" i="5"/>
  <c r="AB1982" i="5"/>
  <c r="S1982" i="5"/>
  <c r="H1984" i="5"/>
  <c r="J1984" i="5"/>
  <c r="F1984" i="5"/>
  <c r="AB1991" i="5"/>
  <c r="S1991" i="5"/>
  <c r="J1992" i="5"/>
  <c r="F1992" i="5"/>
  <c r="AB1998" i="5"/>
  <c r="S1998" i="5"/>
  <c r="AB1999" i="5"/>
  <c r="S1999" i="5"/>
  <c r="AB2015" i="5"/>
  <c r="S2015" i="5"/>
  <c r="H2016" i="5"/>
  <c r="S2022" i="5"/>
  <c r="AB2023" i="5"/>
  <c r="S2023" i="5"/>
  <c r="AB2028" i="5"/>
  <c r="S2028" i="5"/>
  <c r="H2086" i="5"/>
  <c r="E2086" i="5"/>
  <c r="X2086" i="5" s="1"/>
  <c r="R2086" i="5"/>
  <c r="F2086" i="5"/>
  <c r="G2086" i="5"/>
  <c r="I2086" i="5"/>
  <c r="H2102" i="5"/>
  <c r="J2102" i="5"/>
  <c r="R2102" i="5"/>
  <c r="F2102" i="5"/>
  <c r="G2102" i="5"/>
  <c r="E2118" i="5"/>
  <c r="X2118" i="5" s="1"/>
  <c r="F2118" i="5"/>
  <c r="AB2240" i="5"/>
  <c r="S2240" i="5"/>
  <c r="T2271" i="5"/>
  <c r="AB2272" i="5"/>
  <c r="S2272" i="5"/>
  <c r="S1656" i="5"/>
  <c r="S1658" i="5"/>
  <c r="S1662" i="5"/>
  <c r="S1668" i="5"/>
  <c r="S1672" i="5"/>
  <c r="S1674" i="5"/>
  <c r="S1680" i="5"/>
  <c r="S1684" i="5"/>
  <c r="S1686" i="5"/>
  <c r="S1688" i="5"/>
  <c r="S1690" i="5"/>
  <c r="S1694" i="5"/>
  <c r="S1700" i="5"/>
  <c r="S1702" i="5"/>
  <c r="S1706" i="5"/>
  <c r="E1758" i="5"/>
  <c r="X1758" i="5" s="1"/>
  <c r="E1782" i="5"/>
  <c r="X1782" i="5" s="1"/>
  <c r="E1790" i="5"/>
  <c r="X1790" i="5" s="1"/>
  <c r="E1814" i="5"/>
  <c r="X1814" i="5" s="1"/>
  <c r="E1886" i="5"/>
  <c r="X1886" i="5" s="1"/>
  <c r="R1896" i="5"/>
  <c r="T1911" i="5"/>
  <c r="R1912" i="5"/>
  <c r="T1919" i="5"/>
  <c r="R1920" i="5"/>
  <c r="T1927" i="5"/>
  <c r="T1943" i="5"/>
  <c r="T1967" i="5"/>
  <c r="T1975" i="5"/>
  <c r="R1984" i="5"/>
  <c r="T1991" i="5"/>
  <c r="I1998" i="5"/>
  <c r="T1999" i="5"/>
  <c r="T2015" i="5"/>
  <c r="T2023"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60" i="5"/>
  <c r="S1960" i="5"/>
  <c r="AB1961" i="5"/>
  <c r="S1961" i="5"/>
  <c r="AB1968" i="5"/>
  <c r="S1968" i="5"/>
  <c r="AB1977" i="5"/>
  <c r="S1977" i="5"/>
  <c r="AB1985" i="5"/>
  <c r="S1985" i="5"/>
  <c r="AB1992" i="5"/>
  <c r="S1992" i="5"/>
  <c r="AB1993" i="5"/>
  <c r="S1993" i="5"/>
  <c r="AB2001" i="5"/>
  <c r="S2001" i="5"/>
  <c r="AB2008" i="5"/>
  <c r="S2008" i="5"/>
  <c r="AB2017" i="5"/>
  <c r="AB2024" i="5"/>
  <c r="S2024" i="5"/>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61" i="5"/>
  <c r="T1977" i="5"/>
  <c r="T1993" i="5"/>
  <c r="T2001" i="5"/>
  <c r="T2017" i="5"/>
  <c r="T2030"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97" i="5"/>
  <c r="I2297" i="5"/>
  <c r="AB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AB2044" i="5"/>
  <c r="S2044" i="5"/>
  <c r="T2044" i="5"/>
  <c r="T2048" i="5"/>
  <c r="S2050" i="5"/>
  <c r="T2050" i="5"/>
  <c r="AB2052" i="5"/>
  <c r="S2052" i="5"/>
  <c r="T2052" i="5"/>
  <c r="AB2054" i="5"/>
  <c r="S2054" i="5"/>
  <c r="T2054" i="5"/>
  <c r="T2056" i="5"/>
  <c r="S2058" i="5"/>
  <c r="T2058" i="5"/>
  <c r="S2062" i="5"/>
  <c r="T2062" i="5"/>
  <c r="AB2064" i="5"/>
  <c r="S2064" i="5"/>
  <c r="S2069" i="5"/>
  <c r="S2077" i="5"/>
  <c r="S2093" i="5"/>
  <c r="S2101" i="5"/>
  <c r="AB2113" i="5"/>
  <c r="S2113" i="5"/>
  <c r="S2125" i="5"/>
  <c r="S2133" i="5"/>
  <c r="H2134" i="5"/>
  <c r="J2134" i="5"/>
  <c r="E2134" i="5"/>
  <c r="X2134" i="5" s="1"/>
  <c r="R2134" i="5"/>
  <c r="F2134" i="5"/>
  <c r="G2134" i="5"/>
  <c r="AB2137" i="5"/>
  <c r="H2142" i="5"/>
  <c r="J2142" i="5"/>
  <c r="E2142" i="5"/>
  <c r="X2142" i="5" s="1"/>
  <c r="R2142" i="5"/>
  <c r="F2142" i="5"/>
  <c r="G2142" i="5"/>
  <c r="AB2145" i="5"/>
  <c r="S2145" i="5"/>
  <c r="S2157" i="5"/>
  <c r="G2158" i="5"/>
  <c r="AB2165" i="5"/>
  <c r="S2165" i="5"/>
  <c r="E2166" i="5"/>
  <c r="X2166" i="5" s="1"/>
  <c r="G2166" i="5"/>
  <c r="H2174" i="5"/>
  <c r="J2174" i="5"/>
  <c r="E2174" i="5"/>
  <c r="X2174" i="5" s="1"/>
  <c r="R2174" i="5"/>
  <c r="F2174" i="5"/>
  <c r="G2174" i="5"/>
  <c r="S2177" i="5"/>
  <c r="H2182" i="5"/>
  <c r="J2182" i="5"/>
  <c r="E2182" i="5"/>
  <c r="X2182" i="5" s="1"/>
  <c r="R2182" i="5"/>
  <c r="F2182" i="5"/>
  <c r="G2182" i="5"/>
  <c r="AB2185" i="5"/>
  <c r="S2185"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AB2352" i="5"/>
  <c r="T2064" i="5"/>
  <c r="T2069" i="5"/>
  <c r="T2133" i="5"/>
  <c r="T2145" i="5"/>
  <c r="T2157" i="5"/>
  <c r="T2165" i="5"/>
  <c r="T2169" i="5"/>
  <c r="T2177" i="5"/>
  <c r="T2185" i="5"/>
  <c r="T2189" i="5"/>
  <c r="T2213" i="5"/>
  <c r="AB2070" i="5"/>
  <c r="S2070" i="5"/>
  <c r="J2075" i="5"/>
  <c r="F2075" i="5"/>
  <c r="J2079" i="5"/>
  <c r="F2079" i="5"/>
  <c r="S2086" i="5"/>
  <c r="F2091" i="5"/>
  <c r="S2098" i="5"/>
  <c r="AB2102" i="5"/>
  <c r="S2102" i="5"/>
  <c r="J2103" i="5"/>
  <c r="F2103" i="5"/>
  <c r="S2106" i="5"/>
  <c r="J2111" i="5"/>
  <c r="F2111" i="5"/>
  <c r="S2114" i="5"/>
  <c r="J2119" i="5"/>
  <c r="F2119" i="5"/>
  <c r="J2123" i="5"/>
  <c r="AB2126" i="5"/>
  <c r="S2126" i="5"/>
  <c r="J2127" i="5"/>
  <c r="F2127" i="5"/>
  <c r="S2138" i="5"/>
  <c r="J2139" i="5"/>
  <c r="F2139" i="5"/>
  <c r="S2146" i="5"/>
  <c r="J2155" i="5"/>
  <c r="F2155" i="5"/>
  <c r="AB2158" i="5"/>
  <c r="S2158" i="5"/>
  <c r="J2159" i="5"/>
  <c r="F2159" i="5"/>
  <c r="AB2166" i="5"/>
  <c r="S2166" i="5"/>
  <c r="J2167" i="5"/>
  <c r="F2167" i="5"/>
  <c r="S2178" i="5"/>
  <c r="J2179" i="5"/>
  <c r="F2179" i="5"/>
  <c r="J2187" i="5"/>
  <c r="F2187" i="5"/>
  <c r="AB2190" i="5"/>
  <c r="S2190" i="5"/>
  <c r="J2195" i="5"/>
  <c r="F2195" i="5"/>
  <c r="AB2198" i="5"/>
  <c r="S2198" i="5"/>
  <c r="J2199" i="5"/>
  <c r="AB2206" i="5"/>
  <c r="S2206" i="5"/>
  <c r="J2207" i="5"/>
  <c r="F2207" i="5"/>
  <c r="J2211" i="5"/>
  <c r="F2211"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V2365" i="5"/>
  <c r="E2365" i="5" s="1"/>
  <c r="X2365" i="5" s="1"/>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T2150" i="5"/>
  <c r="I2155" i="5"/>
  <c r="T2158" i="5"/>
  <c r="I2159" i="5"/>
  <c r="I2163" i="5"/>
  <c r="T2166" i="5"/>
  <c r="I2167" i="5"/>
  <c r="I2175" i="5"/>
  <c r="T2178" i="5"/>
  <c r="I2179" i="5"/>
  <c r="I2187" i="5"/>
  <c r="T2190" i="5"/>
  <c r="I2195" i="5"/>
  <c r="T2198" i="5"/>
  <c r="T2206" i="5"/>
  <c r="I2207" i="5"/>
  <c r="I2211"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S2276" i="5"/>
  <c r="AB2292" i="5"/>
  <c r="S2292" i="5"/>
  <c r="AB2301" i="5"/>
  <c r="V2305" i="5"/>
  <c r="H2305" i="5" s="1"/>
  <c r="AB2309" i="5"/>
  <c r="V2313" i="5"/>
  <c r="J2313" i="5" s="1"/>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AB2080" i="5"/>
  <c r="S2080" i="5"/>
  <c r="J2081" i="5"/>
  <c r="F2081" i="5"/>
  <c r="AB2088" i="5"/>
  <c r="AB2092" i="5"/>
  <c r="S2092" i="5"/>
  <c r="AB2096" i="5"/>
  <c r="S2096" i="5"/>
  <c r="AB2100" i="5"/>
  <c r="AB2108" i="5"/>
  <c r="S2108" i="5"/>
  <c r="AB2112" i="5"/>
  <c r="S2112" i="5"/>
  <c r="J2113" i="5"/>
  <c r="AB2120" i="5"/>
  <c r="S2120" i="5"/>
  <c r="J2121" i="5"/>
  <c r="F2121" i="5"/>
  <c r="AB2132" i="5"/>
  <c r="S2132" i="5"/>
  <c r="AB2136" i="5"/>
  <c r="S2136" i="5"/>
  <c r="AB2140" i="5"/>
  <c r="S2140"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AB2246" i="5"/>
  <c r="S2246" i="5"/>
  <c r="AB2253" i="5"/>
  <c r="AB2254" i="5"/>
  <c r="H2255" i="5"/>
  <c r="AB2262" i="5"/>
  <c r="AB2270" i="5"/>
  <c r="S2270" i="5"/>
  <c r="H2271" i="5"/>
  <c r="J2271" i="5"/>
  <c r="F2271" i="5"/>
  <c r="S2277" i="5"/>
  <c r="AB2278" i="5"/>
  <c r="S2278" i="5"/>
  <c r="H2279" i="5"/>
  <c r="J2279" i="5"/>
  <c r="F2279" i="5"/>
  <c r="AB2286" i="5"/>
  <c r="S2286" i="5"/>
  <c r="H2287" i="5"/>
  <c r="J2287" i="5"/>
  <c r="F2287" i="5"/>
  <c r="AB2293" i="5"/>
  <c r="S2293" i="5"/>
  <c r="AB2294" i="5"/>
  <c r="S2294" i="5"/>
  <c r="V2373" i="5"/>
  <c r="H2411" i="5"/>
  <c r="I2411" i="5"/>
  <c r="E2411" i="5"/>
  <c r="X2411" i="5" s="1"/>
  <c r="J2411" i="5"/>
  <c r="F2411" i="5"/>
  <c r="G2411" i="5"/>
  <c r="R2411" i="5"/>
  <c r="T2080" i="5"/>
  <c r="I2081" i="5"/>
  <c r="I2089" i="5"/>
  <c r="T2092" i="5"/>
  <c r="T2096" i="5"/>
  <c r="T2108" i="5"/>
  <c r="T2120" i="5"/>
  <c r="I2121" i="5"/>
  <c r="T2132" i="5"/>
  <c r="G2135" i="5"/>
  <c r="T2136" i="5"/>
  <c r="G2139" i="5"/>
  <c r="T2140" i="5"/>
  <c r="T2152" i="5"/>
  <c r="I2153" i="5"/>
  <c r="G2155" i="5"/>
  <c r="G2159" i="5"/>
  <c r="I2161"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T2241" i="5"/>
  <c r="G2243" i="5"/>
  <c r="T2249" i="5"/>
  <c r="G2251" i="5"/>
  <c r="G2259" i="5"/>
  <c r="T2262" i="5"/>
  <c r="T2265" i="5"/>
  <c r="G2267" i="5"/>
  <c r="R2271" i="5"/>
  <c r="T2278" i="5"/>
  <c r="R2279" i="5"/>
  <c r="G2283" i="5"/>
  <c r="T2286" i="5"/>
  <c r="R2287" i="5"/>
  <c r="G2291" i="5"/>
  <c r="T2294" i="5"/>
  <c r="T2297" i="5"/>
  <c r="I2303" i="5"/>
  <c r="I2315" i="5"/>
  <c r="I2319" i="5"/>
  <c r="I2323" i="5"/>
  <c r="I2327" i="5"/>
  <c r="I2339"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F2414" i="5" s="1"/>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D38" i="6" s="1"/>
  <c r="F43" i="6"/>
  <c r="H43" i="6"/>
  <c r="D43" i="6"/>
  <c r="F28" i="6"/>
  <c r="H28" i="6"/>
  <c r="D28" i="6" s="1"/>
  <c r="F33" i="6"/>
  <c r="H33" i="6"/>
  <c r="D33" i="6" s="1"/>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D13" i="6"/>
  <c r="G18" i="6"/>
  <c r="H18" i="6" s="1"/>
  <c r="D18" i="6" s="1"/>
  <c r="F32" i="6"/>
  <c r="H32" i="6" s="1"/>
  <c r="D32" i="6" s="1"/>
  <c r="F2095" i="5"/>
  <c r="J2095" i="5"/>
  <c r="F843" i="5"/>
  <c r="I2095" i="5"/>
  <c r="F2223" i="5"/>
  <c r="J2223" i="5"/>
  <c r="J2239" i="5"/>
  <c r="H2095" i="5"/>
  <c r="E1500" i="5"/>
  <c r="X1500" i="5" s="1"/>
  <c r="E2492" i="5"/>
  <c r="X2492" i="5" s="1"/>
  <c r="I2492" i="5"/>
  <c r="I847" i="5"/>
  <c r="J2256" i="5"/>
  <c r="F2256" i="5"/>
  <c r="J1903" i="5"/>
  <c r="J237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H780" i="5"/>
  <c r="E2080" i="5"/>
  <c r="X2080" i="5" s="1"/>
  <c r="J2080" i="5"/>
  <c r="I807" i="5"/>
  <c r="J867" i="5"/>
  <c r="G2255" i="5"/>
  <c r="E2223" i="5"/>
  <c r="X2223" i="5" s="1"/>
  <c r="R2255" i="5"/>
  <c r="E2351" i="5"/>
  <c r="X2351" i="5" s="1"/>
  <c r="I500" i="5"/>
  <c r="H2351" i="5"/>
  <c r="J1910" i="5"/>
  <c r="I867" i="5"/>
  <c r="F807" i="5"/>
  <c r="E412" i="5"/>
  <c r="X412" i="5" s="1"/>
  <c r="H1910"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H1355" i="5"/>
  <c r="E1353" i="5"/>
  <c r="X1353" i="5" s="1"/>
  <c r="E2030" i="5"/>
  <c r="X2030" i="5" s="1"/>
  <c r="G887" i="5"/>
  <c r="G2302" i="5"/>
  <c r="I2048" i="5"/>
  <c r="R2016" i="5"/>
  <c r="F2016" i="5"/>
  <c r="I919" i="5"/>
  <c r="J927" i="5"/>
  <c r="E316" i="5"/>
  <c r="X316" i="5" s="1"/>
  <c r="I268" i="5"/>
  <c r="R1987" i="5"/>
  <c r="G819" i="5"/>
  <c r="E1732" i="5"/>
  <c r="X1732" i="5" s="1"/>
  <c r="H2030" i="5"/>
  <c r="F1987" i="5"/>
  <c r="R2264" i="5"/>
  <c r="G2080" i="5"/>
  <c r="R1907" i="5"/>
  <c r="R1353" i="5"/>
  <c r="G1907" i="5"/>
  <c r="G2030" i="5"/>
  <c r="G2147" i="5"/>
  <c r="H795" i="5"/>
  <c r="I927" i="5"/>
  <c r="E496" i="5"/>
  <c r="X496" i="5" s="1"/>
  <c r="E1907" i="5"/>
  <c r="X1907" i="5" s="1"/>
  <c r="G2160" i="5"/>
  <c r="G1732" i="5"/>
  <c r="J2374" i="5"/>
  <c r="E2374" i="5"/>
  <c r="X2374" i="5" s="1"/>
  <c r="E1492" i="5"/>
  <c r="X1492" i="5" s="1"/>
  <c r="E1460" i="5"/>
  <c r="X1460" i="5" s="1"/>
  <c r="E1974" i="5"/>
  <c r="X1974" i="5" s="1"/>
  <c r="G1492" i="5"/>
  <c r="F832" i="5"/>
  <c r="G2372" i="5"/>
  <c r="R2046" i="5"/>
  <c r="J2046" i="5"/>
  <c r="F2046" i="5"/>
  <c r="I1982" i="5"/>
  <c r="E1982" i="5"/>
  <c r="X1982" i="5" s="1"/>
  <c r="R2372"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E2131" i="5"/>
  <c r="X2131" i="5" s="1"/>
  <c r="I2464" i="5"/>
  <c r="J1712" i="5"/>
  <c r="F815" i="5"/>
  <c r="R1903" i="5"/>
  <c r="H832" i="5"/>
  <c r="H1809" i="5"/>
  <c r="G1903" i="5"/>
  <c r="I2372" i="5"/>
  <c r="E772" i="5"/>
  <c r="X772" i="5" s="1"/>
  <c r="F772" i="5"/>
  <c r="R772" i="5"/>
  <c r="J772"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F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F847" i="5"/>
  <c r="F827" i="5"/>
  <c r="H2460" i="5"/>
  <c r="F2460" i="5"/>
  <c r="R2460" i="5"/>
  <c r="G2460" i="5"/>
  <c r="F42" i="6"/>
  <c r="H42" i="6"/>
  <c r="D42" i="6"/>
  <c r="F37" i="6"/>
  <c r="H37" i="6"/>
  <c r="D37" i="6"/>
  <c r="F27" i="6"/>
  <c r="H27" i="6"/>
  <c r="D27" i="6" s="1"/>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R943" i="5"/>
  <c r="G943" i="5"/>
  <c r="R843" i="5"/>
  <c r="G843" i="5"/>
  <c r="H936" i="5"/>
  <c r="R936" i="5"/>
  <c r="E936" i="5"/>
  <c r="X936" i="5" s="1"/>
  <c r="J936" i="5"/>
  <c r="F936" i="5"/>
  <c r="I936" i="5"/>
  <c r="G936" i="5"/>
  <c r="R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E848" i="5"/>
  <c r="X848" i="5" s="1"/>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H820" i="5"/>
  <c r="F820" i="5"/>
  <c r="R820" i="5"/>
  <c r="E820" i="5"/>
  <c r="X820" i="5" s="1"/>
  <c r="I820" i="5"/>
  <c r="J820" i="5"/>
  <c r="J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F1444" i="5"/>
  <c r="E2231" i="5"/>
  <c r="X2231" i="5" s="1"/>
  <c r="I2231" i="5"/>
  <c r="F2072" i="5"/>
  <c r="G1500" i="5"/>
  <c r="G1468" i="5"/>
  <c r="R1712" i="5"/>
  <c r="E1712" i="5"/>
  <c r="X1712" i="5" s="1"/>
  <c r="H1712" i="5"/>
  <c r="J1460" i="5"/>
  <c r="R1460" i="5"/>
  <c r="F1460" i="5"/>
  <c r="H1460" i="5"/>
  <c r="F1420"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1435" i="5"/>
  <c r="H549" i="5"/>
  <c r="I549" i="5"/>
  <c r="J513" i="5"/>
  <c r="I441" i="5"/>
  <c r="J441" i="5"/>
  <c r="E441" i="5"/>
  <c r="X441" i="5" s="1"/>
  <c r="G441" i="5"/>
  <c r="H361" i="5"/>
  <c r="J36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s="1"/>
  <c r="D36" i="6" s="1"/>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12" i="5"/>
  <c r="F1312" i="5"/>
  <c r="R1312" i="5"/>
  <c r="E1312" i="5"/>
  <c r="X1312" i="5" s="1"/>
  <c r="H1312" i="5"/>
  <c r="I1312" i="5"/>
  <c r="I1304" i="5"/>
  <c r="J1280" i="5"/>
  <c r="F1280" i="5"/>
  <c r="R1280" i="5"/>
  <c r="E1280" i="5"/>
  <c r="X1280" i="5" s="1"/>
  <c r="I1280" i="5"/>
  <c r="E1272" i="5"/>
  <c r="X1272" i="5" s="1"/>
  <c r="E1264" i="5"/>
  <c r="X1264" i="5" s="1"/>
  <c r="J1248" i="5"/>
  <c r="R1248" i="5"/>
  <c r="E1248" i="5"/>
  <c r="X1248" i="5" s="1"/>
  <c r="H1248" i="5"/>
  <c r="I1248" i="5"/>
  <c r="F1240" i="5"/>
  <c r="J1216" i="5"/>
  <c r="F1216" i="5"/>
  <c r="R1216" i="5"/>
  <c r="E1216" i="5"/>
  <c r="X1216" i="5" s="1"/>
  <c r="H1216" i="5"/>
  <c r="I1216" i="5"/>
  <c r="E1208" i="5"/>
  <c r="X1208" i="5" s="1"/>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R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T429" i="5"/>
  <c r="J735" i="5"/>
  <c r="S477" i="5"/>
  <c r="S391" i="5"/>
  <c r="E384" i="5"/>
  <c r="X384" i="5" s="1"/>
  <c r="I600" i="5"/>
  <c r="G519" i="5"/>
  <c r="E640" i="5"/>
  <c r="X640" i="5" s="1"/>
  <c r="I519" i="5"/>
  <c r="I367" i="5"/>
  <c r="I208" i="5"/>
  <c r="I144" i="5"/>
  <c r="I86" i="5"/>
  <c r="S1525" i="5"/>
  <c r="AB953" i="5"/>
  <c r="T1595" i="5"/>
  <c r="J1548" i="5"/>
  <c r="G1456" i="5"/>
  <c r="R952" i="5"/>
  <c r="S709" i="5"/>
  <c r="AB566" i="5"/>
  <c r="F440" i="5"/>
  <c r="AB197" i="5"/>
  <c r="R1335" i="5"/>
  <c r="R916" i="5"/>
  <c r="AB1174" i="5"/>
  <c r="S775" i="5"/>
  <c r="S666" i="5"/>
  <c r="F464" i="5"/>
  <c r="T1169" i="5"/>
  <c r="F1315" i="5"/>
  <c r="S1653" i="5"/>
  <c r="AB1484" i="5"/>
  <c r="S1155" i="5"/>
  <c r="T1445" i="5"/>
  <c r="T740" i="5"/>
  <c r="AB525" i="5"/>
  <c r="E780" i="5"/>
  <c r="X780" i="5" s="1"/>
  <c r="R780" i="5"/>
  <c r="T1577" i="5"/>
  <c r="R584" i="5"/>
  <c r="E519" i="5"/>
  <c r="X519" i="5" s="1"/>
  <c r="E367" i="5"/>
  <c r="X367" i="5" s="1"/>
  <c r="H208" i="5"/>
  <c r="H144" i="5"/>
  <c r="H86" i="5"/>
  <c r="F1548" i="5"/>
  <c r="S989" i="5"/>
  <c r="F1076" i="5"/>
  <c r="J440" i="5"/>
  <c r="J1335" i="5"/>
  <c r="H916" i="5"/>
  <c r="S947" i="5"/>
  <c r="T464" i="5"/>
  <c r="S626" i="5"/>
  <c r="R1315" i="5"/>
  <c r="F1664" i="5"/>
  <c r="T1659" i="5"/>
  <c r="T965" i="5"/>
  <c r="T1419" i="5"/>
  <c r="T698" i="5"/>
  <c r="E952" i="5"/>
  <c r="X952" i="5" s="1"/>
  <c r="T611" i="5"/>
  <c r="E580" i="5"/>
  <c r="X580" i="5" s="1"/>
  <c r="E372" i="5"/>
  <c r="X372" i="5" s="1"/>
  <c r="S378" i="5"/>
  <c r="H502" i="5"/>
  <c r="G600" i="5"/>
  <c r="E584" i="5"/>
  <c r="X584" i="5" s="1"/>
  <c r="E502" i="5"/>
  <c r="X502" i="5" s="1"/>
  <c r="J519" i="5"/>
  <c r="J367" i="5"/>
  <c r="R144" i="5"/>
  <c r="E92" i="5"/>
  <c r="X92" i="5" s="1"/>
  <c r="AB1732" i="5"/>
  <c r="H1456" i="5"/>
  <c r="S1270" i="5"/>
  <c r="R1279" i="5"/>
  <c r="J1000" i="5"/>
  <c r="J940" i="5"/>
  <c r="AB440" i="5"/>
  <c r="AB989" i="5"/>
  <c r="AB1512" i="5"/>
  <c r="S923" i="5"/>
  <c r="T606" i="5"/>
  <c r="AB656" i="5"/>
  <c r="E1315" i="5"/>
  <c r="X1315" i="5" s="1"/>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656" i="5"/>
  <c r="T263" i="5"/>
  <c r="H1315" i="5"/>
  <c r="S161" i="5"/>
  <c r="E2167" i="5"/>
  <c r="X2167" i="5" s="1"/>
  <c r="S879" i="5"/>
  <c r="S543" i="5"/>
  <c r="S799" i="5"/>
  <c r="AB1519" i="5"/>
  <c r="T1531" i="5"/>
  <c r="T156"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J315" i="5"/>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H43" i="5"/>
  <c r="R43"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G891" i="5"/>
  <c r="E1752" i="5"/>
  <c r="X1752" i="5" s="1"/>
  <c r="G1928" i="5"/>
  <c r="J878" i="5"/>
  <c r="E2240" i="5"/>
  <c r="X2240" i="5" s="1"/>
  <c r="R2113" i="5"/>
  <c r="J2240" i="5"/>
  <c r="E1748" i="5"/>
  <c r="X1748" i="5" s="1"/>
  <c r="R1176" i="5"/>
  <c r="H1240" i="5"/>
  <c r="I1336" i="5"/>
  <c r="R277" i="5"/>
  <c r="I477" i="5"/>
  <c r="J1565" i="5"/>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G477" i="5"/>
  <c r="J1304" i="5"/>
  <c r="I1581" i="5"/>
  <c r="I1055" i="5"/>
  <c r="I1208" i="5"/>
  <c r="E1581" i="5"/>
  <c r="X1581" i="5" s="1"/>
  <c r="H1055" i="5"/>
  <c r="H1880" i="5"/>
  <c r="R2197" i="5"/>
  <c r="R2024" i="5"/>
  <c r="J2197" i="5"/>
  <c r="I1484" i="5"/>
  <c r="AB279" i="5"/>
  <c r="E448" i="5"/>
  <c r="X448" i="5" s="1"/>
  <c r="E308" i="5"/>
  <c r="X308" i="5" s="1"/>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H477" i="5"/>
  <c r="J435" i="5"/>
  <c r="H641" i="5"/>
  <c r="J1176" i="5"/>
  <c r="H1208" i="5"/>
  <c r="R1240" i="5"/>
  <c r="E1336" i="5"/>
  <c r="X1336" i="5" s="1"/>
  <c r="E401" i="5"/>
  <c r="X401" i="5" s="1"/>
  <c r="R1663" i="5"/>
  <c r="I1671"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E1936" i="5"/>
  <c r="X1936" i="5" s="1"/>
  <c r="J2087" i="5"/>
  <c r="R1936" i="5"/>
  <c r="J340" i="5"/>
  <c r="E1304" i="5"/>
  <c r="X1304" i="5" s="1"/>
  <c r="J1336" i="5"/>
  <c r="G1437" i="5"/>
  <c r="H1176" i="5"/>
  <c r="J1208" i="5"/>
  <c r="R1304" i="5"/>
  <c r="I1663"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595" i="5"/>
  <c r="J1549" i="5"/>
  <c r="J1613" i="5"/>
  <c r="I1533" i="5"/>
  <c r="G1055" i="5"/>
  <c r="E1565" i="5"/>
  <c r="X1565" i="5" s="1"/>
  <c r="J1963" i="5"/>
  <c r="R2087" i="5"/>
  <c r="H2072"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I1449" i="5"/>
  <c r="H878" i="5"/>
  <c r="J360" i="5"/>
  <c r="I840" i="5"/>
  <c r="R792" i="5"/>
  <c r="J1201" i="5"/>
  <c r="J1012" i="5"/>
  <c r="F432" i="5"/>
  <c r="R508"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S403" i="5"/>
  <c r="S676" i="5"/>
  <c r="S887" i="5"/>
  <c r="T1003"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R1591" i="5"/>
  <c r="H2385" i="5"/>
  <c r="J1433" i="5"/>
  <c r="E2043" i="5"/>
  <c r="X2043" i="5" s="1"/>
  <c r="J1635" i="5"/>
  <c r="J2422" i="5"/>
  <c r="E1627" i="5"/>
  <c r="X1627" i="5" s="1"/>
  <c r="G1627" i="5"/>
  <c r="H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E2424" i="5"/>
  <c r="X2424" i="5" s="1"/>
  <c r="E635" i="5"/>
  <c r="X635" i="5" s="1"/>
  <c r="G553" i="5"/>
  <c r="H553" i="5"/>
  <c r="J945" i="5"/>
  <c r="E1049" i="5"/>
  <c r="X1049" i="5" s="1"/>
  <c r="H1477" i="5"/>
  <c r="I1607" i="5"/>
  <c r="R1633" i="5"/>
  <c r="J991" i="5"/>
  <c r="J2373" i="5"/>
  <c r="R708" i="5"/>
  <c r="E1621" i="5"/>
  <c r="X1621" i="5" s="1"/>
  <c r="R517"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E549" i="5"/>
  <c r="X549" i="5" s="1"/>
  <c r="G549" i="5"/>
  <c r="G1045" i="5"/>
  <c r="E953" i="5"/>
  <c r="X953" i="5" s="1"/>
  <c r="F563" i="5"/>
  <c r="F265" i="5"/>
  <c r="F1045" i="5"/>
  <c r="G1497" i="5"/>
  <c r="G257" i="5"/>
  <c r="R686" i="5"/>
  <c r="R750" i="5"/>
  <c r="R953" i="5"/>
  <c r="J1272" i="5"/>
  <c r="H231" i="5"/>
  <c r="R257" i="5"/>
  <c r="J1045" i="5"/>
  <c r="H1071" i="5"/>
  <c r="F2438" i="5"/>
  <c r="F1497"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T54" i="5"/>
  <c r="T43" i="5"/>
  <c r="T79" i="5"/>
  <c r="S85" i="5"/>
  <c r="S65" i="5"/>
  <c r="T57" i="5"/>
  <c r="S63" i="5"/>
  <c r="T53" i="5"/>
  <c r="S81" i="5"/>
  <c r="S59" i="5"/>
  <c r="S53" i="5"/>
  <c r="S71" i="5"/>
  <c r="T85" i="5"/>
  <c r="S82" i="5"/>
  <c r="S80" i="5"/>
  <c r="T63" i="5"/>
  <c r="S43" i="5"/>
  <c r="S49" i="5"/>
  <c r="S91" i="5"/>
  <c r="T49" i="5"/>
  <c r="T88" i="5"/>
  <c r="S45" i="5"/>
  <c r="S83" i="5"/>
  <c r="T92" i="5"/>
  <c r="S68" i="5"/>
  <c r="T68" i="5"/>
  <c r="T82" i="5"/>
  <c r="T87" i="5"/>
  <c r="T56" i="5"/>
  <c r="T45" i="5"/>
  <c r="T80" i="5"/>
  <c r="T91" i="5"/>
  <c r="T65" i="5"/>
  <c r="T86" i="5"/>
  <c r="H754" i="5" l="1"/>
  <c r="I1483" i="5"/>
  <c r="J1665" i="5"/>
  <c r="R2116" i="5"/>
  <c r="J2116" i="5"/>
  <c r="E2116" i="5"/>
  <c r="X2116" i="5" s="1"/>
  <c r="G2313" i="5"/>
  <c r="R315" i="5"/>
  <c r="T323" i="5"/>
  <c r="H219" i="5"/>
  <c r="F124" i="5"/>
  <c r="G219" i="5"/>
  <c r="H905" i="5"/>
  <c r="E155" i="5"/>
  <c r="X155" i="5" s="1"/>
  <c r="G2295" i="5"/>
  <c r="G1971" i="5"/>
  <c r="R2131" i="5"/>
  <c r="H2131" i="5"/>
  <c r="R1833" i="5"/>
  <c r="T2376" i="5"/>
  <c r="I2105" i="5"/>
  <c r="S2368" i="5"/>
  <c r="S2360" i="5"/>
  <c r="AB2218" i="5"/>
  <c r="F2183" i="5"/>
  <c r="S2150" i="5"/>
  <c r="T2336" i="5"/>
  <c r="S2056" i="5"/>
  <c r="T1941" i="5"/>
  <c r="E1108" i="5"/>
  <c r="X1108" i="5" s="1"/>
  <c r="T804" i="5"/>
  <c r="R2183" i="5"/>
  <c r="R2414" i="5"/>
  <c r="E2412" i="5"/>
  <c r="X2412" i="5" s="1"/>
  <c r="E1483" i="5"/>
  <c r="X1483" i="5" s="1"/>
  <c r="E1671" i="5"/>
  <c r="X1671" i="5" s="1"/>
  <c r="H156" i="5"/>
  <c r="E905" i="5"/>
  <c r="X905" i="5" s="1"/>
  <c r="J848" i="5"/>
  <c r="G919" i="5"/>
  <c r="I2295" i="5"/>
  <c r="I1971" i="5"/>
  <c r="J1291" i="5"/>
  <c r="E2372" i="5"/>
  <c r="X2372" i="5" s="1"/>
  <c r="H2147" i="5"/>
  <c r="T2360" i="5"/>
  <c r="T2100" i="5"/>
  <c r="AB2368" i="5"/>
  <c r="S2254" i="5"/>
  <c r="I2183" i="5"/>
  <c r="J2183" i="5"/>
  <c r="T2137" i="5"/>
  <c r="R1556" i="5"/>
  <c r="S1213" i="5"/>
  <c r="S1478" i="5"/>
  <c r="T858" i="5"/>
  <c r="E156" i="5"/>
  <c r="X156" i="5" s="1"/>
  <c r="F905" i="5"/>
  <c r="F1388" i="5"/>
  <c r="H1444" i="5"/>
  <c r="I848" i="5"/>
  <c r="R1971" i="5"/>
  <c r="G879" i="5"/>
  <c r="H2372" i="5"/>
  <c r="R1388" i="5"/>
  <c r="AB112" i="5"/>
  <c r="S1234" i="5"/>
  <c r="H2444" i="5"/>
  <c r="G2414" i="5"/>
  <c r="H2414" i="5"/>
  <c r="I2424" i="5"/>
  <c r="F2353" i="5"/>
  <c r="F1483" i="5"/>
  <c r="E2313" i="5"/>
  <c r="X2313" i="5" s="1"/>
  <c r="F2116" i="5"/>
  <c r="R1671" i="5"/>
  <c r="S303" i="5"/>
  <c r="S150" i="5"/>
  <c r="J905" i="5"/>
  <c r="F1192" i="5"/>
  <c r="E1224" i="5"/>
  <c r="X1224" i="5" s="1"/>
  <c r="E1256" i="5"/>
  <c r="X1256" i="5" s="1"/>
  <c r="G1444" i="5"/>
  <c r="H1388" i="5"/>
  <c r="R516" i="5"/>
  <c r="F848" i="5"/>
  <c r="E1971" i="5"/>
  <c r="X1971" i="5" s="1"/>
  <c r="R879" i="5"/>
  <c r="I2131" i="5"/>
  <c r="F2372" i="5"/>
  <c r="E919" i="5"/>
  <c r="X919" i="5" s="1"/>
  <c r="F919" i="5"/>
  <c r="E879" i="5"/>
  <c r="X879" i="5" s="1"/>
  <c r="F2295" i="5"/>
  <c r="R2239" i="5"/>
  <c r="S2081" i="5"/>
  <c r="I1588" i="5"/>
  <c r="S1978" i="5"/>
  <c r="R1409" i="5"/>
  <c r="S1357" i="5"/>
  <c r="S902" i="5"/>
  <c r="G403" i="5"/>
  <c r="I283" i="5"/>
  <c r="J2444" i="5"/>
  <c r="I2414" i="5"/>
  <c r="I1665" i="5"/>
  <c r="J1483" i="5"/>
  <c r="I2313" i="5"/>
  <c r="J1224" i="5"/>
  <c r="J1256" i="5"/>
  <c r="R1288" i="5"/>
  <c r="E1320" i="5"/>
  <c r="X1320" i="5" s="1"/>
  <c r="H516" i="5"/>
  <c r="R848" i="5"/>
  <c r="J1971" i="5"/>
  <c r="I2239" i="5"/>
  <c r="J919" i="5"/>
  <c r="E516" i="5"/>
  <c r="X516" i="5" s="1"/>
  <c r="H879" i="5"/>
  <c r="S2284" i="5"/>
  <c r="T2170" i="5"/>
  <c r="I2147" i="5"/>
  <c r="S2376" i="5"/>
  <c r="T2352" i="5"/>
  <c r="S2189" i="5"/>
  <c r="AB2081" i="5"/>
  <c r="T2344" i="5"/>
  <c r="E2027" i="5"/>
  <c r="X2027" i="5" s="1"/>
  <c r="S1678" i="5"/>
  <c r="F1684" i="5"/>
  <c r="AB947" i="5"/>
  <c r="I1415" i="5"/>
  <c r="S1018" i="5"/>
  <c r="R1665" i="5"/>
  <c r="F2365" i="5"/>
  <c r="H2313" i="5"/>
  <c r="H1671" i="5"/>
  <c r="R2365" i="5"/>
  <c r="E315" i="5"/>
  <c r="X315" i="5" s="1"/>
  <c r="S214" i="5"/>
  <c r="I1388" i="5"/>
  <c r="J1320" i="5"/>
  <c r="G1388" i="5"/>
  <c r="G516" i="5"/>
  <c r="F516" i="5"/>
  <c r="G848" i="5"/>
  <c r="E2147" i="5"/>
  <c r="X2147" i="5" s="1"/>
  <c r="E2239" i="5"/>
  <c r="X2239" i="5" s="1"/>
  <c r="F2131" i="5"/>
  <c r="J2147" i="5"/>
  <c r="R1809" i="5"/>
  <c r="T2144" i="5"/>
  <c r="F2239" i="5"/>
  <c r="T1442" i="5"/>
  <c r="T1518" i="5"/>
  <c r="S804" i="5"/>
  <c r="T844" i="5"/>
  <c r="G1785" i="5"/>
  <c r="J1785" i="5"/>
  <c r="G1708" i="5"/>
  <c r="J1708" i="5"/>
  <c r="F1708" i="5"/>
  <c r="T163" i="5"/>
  <c r="S105" i="5"/>
  <c r="T105" i="5"/>
  <c r="AB105" i="5"/>
  <c r="G124" i="5"/>
  <c r="I124" i="5"/>
  <c r="F156" i="5"/>
  <c r="G156" i="5"/>
  <c r="I156" i="5"/>
  <c r="R219" i="5"/>
  <c r="I219" i="5"/>
  <c r="J219" i="5"/>
  <c r="F219" i="5"/>
  <c r="F224" i="5"/>
  <c r="E224" i="5"/>
  <c r="X224" i="5" s="1"/>
  <c r="I224" i="5"/>
  <c r="H224" i="5"/>
  <c r="T236" i="5"/>
  <c r="AB236" i="5"/>
  <c r="T264" i="5"/>
  <c r="S264" i="5"/>
  <c r="J283" i="5"/>
  <c r="E283" i="5"/>
  <c r="X283" i="5" s="1"/>
  <c r="F283" i="5"/>
  <c r="G283" i="5"/>
  <c r="H283" i="5"/>
  <c r="T290" i="5"/>
  <c r="S290" i="5"/>
  <c r="T338" i="5"/>
  <c r="S338" i="5"/>
  <c r="T352" i="5"/>
  <c r="S352" i="5"/>
  <c r="T458" i="5"/>
  <c r="S458" i="5"/>
  <c r="S499" i="5"/>
  <c r="AB499" i="5"/>
  <c r="T575" i="5"/>
  <c r="AB575" i="5"/>
  <c r="S633" i="5"/>
  <c r="T633" i="5"/>
  <c r="R715" i="5"/>
  <c r="H715" i="5"/>
  <c r="E715" i="5"/>
  <c r="X715" i="5" s="1"/>
  <c r="J721" i="5"/>
  <c r="I721" i="5"/>
  <c r="E721" i="5"/>
  <c r="X721" i="5" s="1"/>
  <c r="G721" i="5"/>
  <c r="R721" i="5"/>
  <c r="F727" i="5"/>
  <c r="R727" i="5"/>
  <c r="I727" i="5"/>
  <c r="E727" i="5"/>
  <c r="X727" i="5" s="1"/>
  <c r="G727" i="5"/>
  <c r="T733" i="5"/>
  <c r="S733" i="5"/>
  <c r="S751" i="5"/>
  <c r="AB751" i="5"/>
  <c r="T751" i="5"/>
  <c r="S769" i="5"/>
  <c r="T769" i="5"/>
  <c r="S777" i="5"/>
  <c r="T777" i="5"/>
  <c r="AB777" i="5"/>
  <c r="R783" i="5"/>
  <c r="H783" i="5"/>
  <c r="E783" i="5"/>
  <c r="X783" i="5" s="1"/>
  <c r="J783" i="5"/>
  <c r="F783" i="5"/>
  <c r="S790" i="5"/>
  <c r="T790" i="5"/>
  <c r="S797" i="5"/>
  <c r="T797" i="5"/>
  <c r="S810" i="5"/>
  <c r="T810" i="5"/>
  <c r="T824" i="5"/>
  <c r="AB824" i="5"/>
  <c r="S824" i="5"/>
  <c r="T831" i="5"/>
  <c r="S831" i="5"/>
  <c r="S837" i="5"/>
  <c r="T837" i="5"/>
  <c r="S864" i="5"/>
  <c r="T864" i="5"/>
  <c r="AB871" i="5"/>
  <c r="T871" i="5"/>
  <c r="S871" i="5"/>
  <c r="AB896" i="5"/>
  <c r="S896" i="5"/>
  <c r="T896" i="5"/>
  <c r="T908" i="5"/>
  <c r="AB908" i="5"/>
  <c r="S908" i="5"/>
  <c r="F940" i="5"/>
  <c r="H940" i="5"/>
  <c r="I940" i="5"/>
  <c r="T954" i="5"/>
  <c r="S954" i="5"/>
  <c r="S967" i="5"/>
  <c r="T967" i="5"/>
  <c r="I992" i="5"/>
  <c r="E992" i="5"/>
  <c r="X992" i="5" s="1"/>
  <c r="T1012" i="5"/>
  <c r="AB1012" i="5"/>
  <c r="S1012" i="5"/>
  <c r="S1044" i="5"/>
  <c r="T1044" i="5"/>
  <c r="S1050" i="5"/>
  <c r="T1050" i="5"/>
  <c r="E1056" i="5"/>
  <c r="X1056" i="5" s="1"/>
  <c r="R1056" i="5"/>
  <c r="H1056" i="5"/>
  <c r="AB1076" i="5"/>
  <c r="T1076" i="5"/>
  <c r="S1082" i="5"/>
  <c r="T1082" i="5"/>
  <c r="S1088" i="5"/>
  <c r="T1088" i="5"/>
  <c r="J1092" i="5"/>
  <c r="G1092" i="5"/>
  <c r="R1092" i="5"/>
  <c r="F1092" i="5"/>
  <c r="E1092" i="5"/>
  <c r="X1092" i="5" s="1"/>
  <c r="I1092" i="5"/>
  <c r="S1098" i="5"/>
  <c r="T1098" i="5"/>
  <c r="E1103" i="5"/>
  <c r="X1103" i="5" s="1"/>
  <c r="J1103" i="5"/>
  <c r="F1103" i="5"/>
  <c r="G1103" i="5"/>
  <c r="R1103" i="5"/>
  <c r="I1103" i="5"/>
  <c r="I1113" i="5"/>
  <c r="J1113" i="5"/>
  <c r="F1113" i="5"/>
  <c r="H1113" i="5"/>
  <c r="G1113" i="5"/>
  <c r="S1124" i="5"/>
  <c r="T1124" i="5"/>
  <c r="I1129" i="5"/>
  <c r="R1129" i="5"/>
  <c r="G1129" i="5"/>
  <c r="H1129" i="5"/>
  <c r="J1129" i="5"/>
  <c r="S1135" i="5"/>
  <c r="AB1135" i="5"/>
  <c r="E1139" i="5"/>
  <c r="X1139" i="5" s="1"/>
  <c r="R1139" i="5"/>
  <c r="I1139" i="5"/>
  <c r="H1139" i="5"/>
  <c r="J1139" i="5"/>
  <c r="E1144" i="5"/>
  <c r="X1144" i="5" s="1"/>
  <c r="I1144" i="5"/>
  <c r="S1154" i="5"/>
  <c r="T1154" i="5"/>
  <c r="E1159" i="5"/>
  <c r="X1159" i="5" s="1"/>
  <c r="I1159" i="5"/>
  <c r="J1159" i="5"/>
  <c r="G1159" i="5"/>
  <c r="F1159" i="5"/>
  <c r="H1159" i="5"/>
  <c r="T1164" i="5"/>
  <c r="AB1164" i="5"/>
  <c r="T1170" i="5"/>
  <c r="S1170" i="5"/>
  <c r="G1177" i="5"/>
  <c r="F1177" i="5"/>
  <c r="R1177" i="5"/>
  <c r="S1185" i="5"/>
  <c r="T1185" i="5"/>
  <c r="AB1192" i="5"/>
  <c r="T1192" i="5"/>
  <c r="AB1199" i="5"/>
  <c r="S1199" i="5"/>
  <c r="T1199" i="5"/>
  <c r="AB1220" i="5"/>
  <c r="T1220" i="5"/>
  <c r="S1220" i="5"/>
  <c r="T1227" i="5"/>
  <c r="AB1227" i="5"/>
  <c r="S1227" i="5"/>
  <c r="G1241" i="5"/>
  <c r="R1241" i="5"/>
  <c r="AB1249" i="5"/>
  <c r="S1249" i="5"/>
  <c r="AB1256" i="5"/>
  <c r="S1256" i="5"/>
  <c r="T1263" i="5"/>
  <c r="AB1263" i="5"/>
  <c r="S1269" i="5"/>
  <c r="T1269" i="5"/>
  <c r="AB1275" i="5"/>
  <c r="S1275" i="5"/>
  <c r="T1281" i="5"/>
  <c r="S1281" i="5"/>
  <c r="T1287" i="5"/>
  <c r="AB1287" i="5"/>
  <c r="S1293" i="5"/>
  <c r="T1293" i="5"/>
  <c r="AB1299" i="5"/>
  <c r="S1299" i="5"/>
  <c r="T1299" i="5"/>
  <c r="AB1311" i="5"/>
  <c r="T1311" i="5"/>
  <c r="S1311" i="5"/>
  <c r="AB1316" i="5"/>
  <c r="T1316" i="5"/>
  <c r="T1322" i="5"/>
  <c r="S1322" i="5"/>
  <c r="S1328" i="5"/>
  <c r="T1328" i="5"/>
  <c r="J1345" i="5"/>
  <c r="G1345" i="5"/>
  <c r="R1345" i="5"/>
  <c r="T1351" i="5"/>
  <c r="AB1351" i="5"/>
  <c r="AB1364" i="5"/>
  <c r="S1364" i="5"/>
  <c r="T1364" i="5"/>
  <c r="AB1374" i="5"/>
  <c r="T1374" i="5"/>
  <c r="S1379" i="5"/>
  <c r="AB1379" i="5"/>
  <c r="AB1384" i="5"/>
  <c r="T1384" i="5"/>
  <c r="S1394" i="5"/>
  <c r="AB1394" i="5"/>
  <c r="F1399" i="5"/>
  <c r="E1399" i="5"/>
  <c r="X1399" i="5" s="1"/>
  <c r="H1399" i="5"/>
  <c r="I1399" i="5"/>
  <c r="G1399" i="5"/>
  <c r="R1399" i="5"/>
  <c r="AB1404" i="5"/>
  <c r="T1404" i="5"/>
  <c r="S1404" i="5"/>
  <c r="F1409" i="5"/>
  <c r="H1409" i="5"/>
  <c r="J1409" i="5"/>
  <c r="E1409" i="5"/>
  <c r="X1409" i="5" s="1"/>
  <c r="I1409" i="5"/>
  <c r="F1415" i="5"/>
  <c r="G1415" i="5"/>
  <c r="R1415" i="5"/>
  <c r="E1415" i="5"/>
  <c r="X1415" i="5" s="1"/>
  <c r="H1415" i="5"/>
  <c r="T1420" i="5"/>
  <c r="S1420" i="5"/>
  <c r="AB1420" i="5"/>
  <c r="T1427" i="5"/>
  <c r="AB1427" i="5"/>
  <c r="T1434" i="5"/>
  <c r="S1434" i="5"/>
  <c r="J1448" i="5"/>
  <c r="I1448" i="5"/>
  <c r="T1456" i="5"/>
  <c r="S1456" i="5"/>
  <c r="S1463" i="5"/>
  <c r="AB1463" i="5"/>
  <c r="T1470" i="5"/>
  <c r="S1470" i="5"/>
  <c r="T1486" i="5"/>
  <c r="AB1486" i="5"/>
  <c r="T1494" i="5"/>
  <c r="S1494" i="5"/>
  <c r="T1502" i="5"/>
  <c r="S1502" i="5"/>
  <c r="G1524" i="5"/>
  <c r="R1524" i="5"/>
  <c r="H1524" i="5"/>
  <c r="I1524" i="5"/>
  <c r="E1524" i="5"/>
  <c r="X1524" i="5" s="1"/>
  <c r="S1531" i="5"/>
  <c r="AB1531" i="5"/>
  <c r="S1544" i="5"/>
  <c r="T1544" i="5"/>
  <c r="S1550" i="5"/>
  <c r="T1550" i="5"/>
  <c r="J1556" i="5"/>
  <c r="F1556" i="5"/>
  <c r="H1556" i="5"/>
  <c r="I1556" i="5"/>
  <c r="T1563" i="5"/>
  <c r="AB1563" i="5"/>
  <c r="T1576" i="5"/>
  <c r="AB1576" i="5"/>
  <c r="AB1582" i="5"/>
  <c r="T1582" i="5"/>
  <c r="J1588" i="5"/>
  <c r="R1588" i="5"/>
  <c r="H1588" i="5"/>
  <c r="E1588" i="5"/>
  <c r="X1588" i="5" s="1"/>
  <c r="G1588" i="5"/>
  <c r="AB1595" i="5"/>
  <c r="S1595" i="5"/>
  <c r="T1601" i="5"/>
  <c r="S1601" i="5"/>
  <c r="S1608" i="5"/>
  <c r="T1608" i="5"/>
  <c r="S1614" i="5"/>
  <c r="T1614" i="5"/>
  <c r="J1620" i="5"/>
  <c r="G1620" i="5"/>
  <c r="F1620" i="5"/>
  <c r="H1620" i="5"/>
  <c r="I1620" i="5"/>
  <c r="E1620" i="5"/>
  <c r="X1620" i="5" s="1"/>
  <c r="T1627" i="5"/>
  <c r="AB1627" i="5"/>
  <c r="S1627" i="5"/>
  <c r="S1640" i="5"/>
  <c r="T1640" i="5"/>
  <c r="S1646" i="5"/>
  <c r="T1646" i="5"/>
  <c r="J1652" i="5"/>
  <c r="G1652" i="5"/>
  <c r="R1652" i="5"/>
  <c r="F1652" i="5"/>
  <c r="H1652" i="5"/>
  <c r="I1652" i="5"/>
  <c r="S1659" i="5"/>
  <c r="AB1659" i="5"/>
  <c r="T1672" i="5"/>
  <c r="AB1672" i="5"/>
  <c r="J1684" i="5"/>
  <c r="R1684" i="5"/>
  <c r="G1684" i="5"/>
  <c r="H1684" i="5"/>
  <c r="I1684" i="5"/>
  <c r="S1704" i="5"/>
  <c r="AB1704" i="5"/>
  <c r="S1710" i="5"/>
  <c r="T1710" i="5"/>
  <c r="J1852" i="5"/>
  <c r="F1852" i="5"/>
  <c r="I1852" i="5"/>
  <c r="T1869" i="5"/>
  <c r="S1869" i="5"/>
  <c r="T1922" i="5"/>
  <c r="S1922" i="5"/>
  <c r="AB1935" i="5"/>
  <c r="S1935" i="5"/>
  <c r="T1935" i="5"/>
  <c r="S1947" i="5"/>
  <c r="T1947" i="5"/>
  <c r="AB1953" i="5"/>
  <c r="T1953" i="5"/>
  <c r="T1959" i="5"/>
  <c r="AB1959" i="5"/>
  <c r="S1959" i="5"/>
  <c r="S1965" i="5"/>
  <c r="T1965" i="5"/>
  <c r="R1972" i="5"/>
  <c r="I1972" i="5"/>
  <c r="H1972" i="5"/>
  <c r="F1972" i="5"/>
  <c r="E1972" i="5"/>
  <c r="X1972" i="5" s="1"/>
  <c r="T1984" i="5"/>
  <c r="AB1984" i="5"/>
  <c r="S1984" i="5"/>
  <c r="T1990" i="5"/>
  <c r="AB1990" i="5"/>
  <c r="S1990" i="5"/>
  <c r="G1996" i="5"/>
  <c r="H1996" i="5"/>
  <c r="J1996" i="5"/>
  <c r="AB2003" i="5"/>
  <c r="S2003" i="5"/>
  <c r="T2003" i="5"/>
  <c r="S2010" i="5"/>
  <c r="T2010" i="5"/>
  <c r="T2022" i="5"/>
  <c r="AB2022" i="5"/>
  <c r="I2027" i="5"/>
  <c r="J2027" i="5"/>
  <c r="F2027" i="5"/>
  <c r="G2027" i="5"/>
  <c r="H2027" i="5"/>
  <c r="S2042" i="5"/>
  <c r="T2042" i="5"/>
  <c r="AB2232" i="5"/>
  <c r="S2232" i="5"/>
  <c r="AB2239" i="5"/>
  <c r="S2239" i="5"/>
  <c r="T2239" i="5"/>
  <c r="T2321" i="5"/>
  <c r="S2321" i="5"/>
  <c r="T2329" i="5"/>
  <c r="S2329" i="5"/>
  <c r="G2425" i="5"/>
  <c r="I2425" i="5"/>
  <c r="E2425" i="5"/>
  <c r="X2425" i="5" s="1"/>
  <c r="I2368" i="5"/>
  <c r="G2368" i="5"/>
  <c r="R2281" i="5"/>
  <c r="G2281" i="5"/>
  <c r="I2281" i="5"/>
  <c r="H2022" i="5"/>
  <c r="I2022" i="5"/>
  <c r="J2022" i="5"/>
  <c r="R2022" i="5"/>
  <c r="F2022" i="5"/>
  <c r="G1982" i="5"/>
  <c r="F1982" i="5"/>
  <c r="J1947" i="5"/>
  <c r="H1947" i="5"/>
  <c r="F1947" i="5"/>
  <c r="G1947" i="5"/>
  <c r="I1947" i="5"/>
  <c r="G1878" i="5"/>
  <c r="E1878" i="5"/>
  <c r="X1878" i="5" s="1"/>
  <c r="I1807" i="5"/>
  <c r="R1807" i="5"/>
  <c r="F1807" i="5"/>
  <c r="G1807" i="5"/>
  <c r="H1807" i="5"/>
  <c r="J1807" i="5"/>
  <c r="E1771" i="5"/>
  <c r="X1771" i="5" s="1"/>
  <c r="R1771" i="5"/>
  <c r="F1771" i="5"/>
  <c r="G1771" i="5"/>
  <c r="H1771" i="5"/>
  <c r="H1747" i="5"/>
  <c r="J1747" i="5"/>
  <c r="R1747" i="5"/>
  <c r="F1747" i="5"/>
  <c r="F1686" i="5"/>
  <c r="G1686" i="5"/>
  <c r="E1686" i="5"/>
  <c r="X1686" i="5" s="1"/>
  <c r="J1686" i="5"/>
  <c r="F1614" i="5"/>
  <c r="R1614" i="5"/>
  <c r="I1614" i="5"/>
  <c r="E1614" i="5"/>
  <c r="X1614" i="5" s="1"/>
  <c r="H1566" i="5"/>
  <c r="I1566" i="5"/>
  <c r="R1566" i="5"/>
  <c r="F1518" i="5"/>
  <c r="E1518" i="5"/>
  <c r="X1518" i="5" s="1"/>
  <c r="R1518" i="5"/>
  <c r="F1278" i="5"/>
  <c r="I1278" i="5"/>
  <c r="B21" i="4"/>
  <c r="A12"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E63" i="5"/>
  <c r="X63" i="5" s="1"/>
  <c r="I63" i="5"/>
  <c r="I43" i="5"/>
  <c r="A23" i="2"/>
  <c r="B63" i="4"/>
  <c r="A45" i="6" s="1"/>
  <c r="B73" i="4"/>
  <c r="A51" i="6" s="1"/>
  <c r="B67" i="4"/>
  <c r="A48" i="6" s="1"/>
  <c r="B77" i="4"/>
  <c r="A54" i="6" s="1"/>
  <c r="B75" i="4"/>
  <c r="A53" i="6" s="1"/>
  <c r="B71" i="4"/>
  <c r="A50" i="6" s="1"/>
  <c r="B32" i="4"/>
  <c r="B50" i="4" s="1"/>
  <c r="A35" i="6" s="1"/>
  <c r="B79" i="4"/>
  <c r="A55" i="6"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E119" i="5"/>
  <c r="X119" i="5" s="1"/>
  <c r="I1083" i="5"/>
  <c r="J754" i="5"/>
  <c r="H55" i="5"/>
  <c r="J913" i="5"/>
  <c r="J97"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R55" i="5"/>
  <c r="I119" i="5"/>
  <c r="R183" i="5"/>
  <c r="F1041" i="5"/>
  <c r="F1551" i="5"/>
  <c r="E1615" i="5"/>
  <c r="X1615" i="5" s="1"/>
  <c r="E97" i="5"/>
  <c r="X97" i="5" s="1"/>
  <c r="I161" i="5"/>
  <c r="F225" i="5"/>
  <c r="E465" i="5"/>
  <c r="X465" i="5" s="1"/>
  <c r="R587" i="5"/>
  <c r="F523" i="5"/>
  <c r="E1507" i="5"/>
  <c r="X1507" i="5" s="1"/>
  <c r="F1529" i="5"/>
  <c r="R337" i="5"/>
  <c r="F259" i="5"/>
  <c r="I1332" i="5"/>
  <c r="E75" i="5"/>
  <c r="J569"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G337" i="5"/>
  <c r="E55" i="5"/>
  <c r="H119" i="5"/>
  <c r="E183" i="5"/>
  <c r="X183" i="5" s="1"/>
  <c r="E521" i="5"/>
  <c r="X521" i="5" s="1"/>
  <c r="E977" i="5"/>
  <c r="X977" i="5" s="1"/>
  <c r="H1681" i="5"/>
  <c r="G259" i="5"/>
  <c r="H161" i="5"/>
  <c r="E225" i="5"/>
  <c r="X225" i="5" s="1"/>
  <c r="R465" i="5"/>
  <c r="J587" i="5"/>
  <c r="I343" i="5"/>
  <c r="R523" i="5"/>
  <c r="F337" i="5"/>
  <c r="R259" i="5"/>
  <c r="R139" i="5"/>
  <c r="I339"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AB672" i="5"/>
  <c r="AB528" i="5"/>
  <c r="R666"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H1501" i="5"/>
  <c r="G1194" i="5"/>
  <c r="J1042" i="5"/>
  <c r="H2330" i="5"/>
  <c r="I922" i="5"/>
  <c r="E630" i="5"/>
  <c r="X630" i="5" s="1"/>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H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H2146" i="5" s="1"/>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F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H1570" i="5" s="1"/>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F1821" i="5" s="1"/>
  <c r="AB1821" i="5"/>
  <c r="V1813" i="5"/>
  <c r="AB1813" i="5"/>
  <c r="V1805" i="5"/>
  <c r="AB1805" i="5"/>
  <c r="V1797" i="5"/>
  <c r="E1797" i="5" s="1"/>
  <c r="X1797" i="5" s="1"/>
  <c r="AB1797" i="5"/>
  <c r="V1789" i="5"/>
  <c r="H1789" i="5" s="1"/>
  <c r="AB1789" i="5"/>
  <c r="V1765" i="5"/>
  <c r="AB1765" i="5"/>
  <c r="V1749" i="5"/>
  <c r="AB1749" i="5"/>
  <c r="V1725" i="5"/>
  <c r="H1725" i="5" s="1"/>
  <c r="AB1725" i="5"/>
  <c r="V1717" i="5"/>
  <c r="J1717" i="5" s="1"/>
  <c r="AB1717" i="5"/>
  <c r="V1709" i="5"/>
  <c r="AB1709" i="5"/>
  <c r="AB1701" i="5"/>
  <c r="V1701" i="5"/>
  <c r="V1693" i="5"/>
  <c r="AB1693" i="5"/>
  <c r="AB1685" i="5"/>
  <c r="V1685" i="5"/>
  <c r="V1669" i="5"/>
  <c r="AB1669" i="5"/>
  <c r="AB1653" i="5"/>
  <c r="V1653" i="5"/>
  <c r="J1653" i="5" s="1"/>
  <c r="AB1637" i="5"/>
  <c r="V1637" i="5"/>
  <c r="I1637" i="5" s="1"/>
  <c r="V1421" i="5"/>
  <c r="G1421" i="5" s="1"/>
  <c r="AB1421" i="5"/>
  <c r="V1413" i="5"/>
  <c r="AB1413" i="5"/>
  <c r="V1405" i="5"/>
  <c r="AB1405" i="5"/>
  <c r="V1397" i="5"/>
  <c r="E1397" i="5" s="1"/>
  <c r="X1397" i="5" s="1"/>
  <c r="AB1397" i="5"/>
  <c r="V1389" i="5"/>
  <c r="E1389" i="5" s="1"/>
  <c r="X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F766" i="5" s="1"/>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F2101" i="5"/>
  <c r="I2093" i="5"/>
  <c r="J2093" i="5"/>
  <c r="F2093" i="5"/>
  <c r="E2093" i="5"/>
  <c r="X2093" i="5" s="1"/>
  <c r="I1997" i="5"/>
  <c r="G1861" i="5"/>
  <c r="J1861" i="5"/>
  <c r="I1837" i="5"/>
  <c r="E1837" i="5"/>
  <c r="X1837" i="5" s="1"/>
  <c r="J1837" i="5"/>
  <c r="E1829" i="5"/>
  <c r="X1829" i="5" s="1"/>
  <c r="J1829" i="5"/>
  <c r="J1821" i="5"/>
  <c r="E1789" i="5"/>
  <c r="X1789" i="5" s="1"/>
  <c r="R1749" i="5"/>
  <c r="G1749" i="5"/>
  <c r="E1749" i="5"/>
  <c r="X1749" i="5" s="1"/>
  <c r="J1749" i="5"/>
  <c r="E1717" i="5"/>
  <c r="X1717" i="5" s="1"/>
  <c r="E1709" i="5"/>
  <c r="X1709" i="5" s="1"/>
  <c r="J1709" i="5"/>
  <c r="R1413" i="5"/>
  <c r="H1413" i="5"/>
  <c r="J1413" i="5"/>
  <c r="G1413" i="5"/>
  <c r="E1413" i="5"/>
  <c r="X1413" i="5" s="1"/>
  <c r="F1405" i="5"/>
  <c r="J1405" i="5"/>
  <c r="E1405" i="5"/>
  <c r="X1405" i="5" s="1"/>
  <c r="G1405" i="5"/>
  <c r="H1405" i="5"/>
  <c r="G1389" i="5"/>
  <c r="R1389" i="5"/>
  <c r="R1381" i="5"/>
  <c r="H1381" i="5"/>
  <c r="J1381" i="5"/>
  <c r="G1381" i="5"/>
  <c r="E1381" i="5"/>
  <c r="X1381" i="5" s="1"/>
  <c r="R1373" i="5"/>
  <c r="G1373" i="5"/>
  <c r="H1373" i="5"/>
  <c r="G1341" i="5"/>
  <c r="G1333" i="5"/>
  <c r="F1333" i="5"/>
  <c r="F1325" i="5"/>
  <c r="G1325" i="5"/>
  <c r="R1325" i="5"/>
  <c r="G1309" i="5"/>
  <c r="G1285"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H717" i="5"/>
  <c r="I709" i="5"/>
  <c r="G669" i="5"/>
  <c r="E669" i="5"/>
  <c r="X669" i="5" s="1"/>
  <c r="R621" i="5"/>
  <c r="G621" i="5"/>
  <c r="G613" i="5"/>
  <c r="E613" i="5"/>
  <c r="X613" i="5" s="1"/>
  <c r="I613" i="5"/>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I306" i="5"/>
  <c r="F946" i="5"/>
  <c r="E2450" i="5"/>
  <c r="X2450" i="5" s="1"/>
  <c r="H2498" i="5"/>
  <c r="I1690" i="5"/>
  <c r="G402" i="5"/>
  <c r="R1026" i="5"/>
  <c r="H1074" i="5"/>
  <c r="I1642"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093" i="5"/>
  <c r="H2093" i="5"/>
  <c r="V2021" i="5"/>
  <c r="G2021" i="5" s="1"/>
  <c r="V2005" i="5"/>
  <c r="G2005" i="5" s="1"/>
  <c r="V1981" i="5"/>
  <c r="G1981" i="5" s="1"/>
  <c r="V1965" i="5"/>
  <c r="G1965" i="5" s="1"/>
  <c r="V1941" i="5"/>
  <c r="G1941" i="5" s="1"/>
  <c r="V1925" i="5"/>
  <c r="G1925" i="5" s="1"/>
  <c r="V1909" i="5"/>
  <c r="G1909" i="5" s="1"/>
  <c r="H1829" i="5"/>
  <c r="R1829" i="5"/>
  <c r="R1821" i="5"/>
  <c r="I1821" i="5"/>
  <c r="G1813" i="5"/>
  <c r="F1805" i="5"/>
  <c r="R1805" i="5"/>
  <c r="I1805"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E1277" i="5"/>
  <c r="X1277" i="5" s="1"/>
  <c r="J1261" i="5"/>
  <c r="J1253" i="5"/>
  <c r="E1253" i="5"/>
  <c r="X1253" i="5" s="1"/>
  <c r="H1253" i="5"/>
  <c r="J1237" i="5"/>
  <c r="J1189" i="5"/>
  <c r="H1189" i="5"/>
  <c r="I1189" i="5"/>
  <c r="H1181" i="5"/>
  <c r="E1109" i="5"/>
  <c r="X1109" i="5" s="1"/>
  <c r="I1109" i="5"/>
  <c r="E1101" i="5"/>
  <c r="X1101" i="5" s="1"/>
  <c r="I1101" i="5"/>
  <c r="G933" i="5"/>
  <c r="AB853" i="5"/>
  <c r="V853" i="5"/>
  <c r="AB789" i="5"/>
  <c r="V789" i="5"/>
  <c r="V765" i="5"/>
  <c r="AB765" i="5"/>
  <c r="V653" i="5"/>
  <c r="AB653" i="5"/>
  <c r="V637" i="5"/>
  <c r="AB637" i="5"/>
  <c r="AB629" i="5"/>
  <c r="V629" i="5"/>
  <c r="I621" i="5"/>
  <c r="E621" i="5"/>
  <c r="X621" i="5" s="1"/>
  <c r="F613" i="5"/>
  <c r="H613" i="5"/>
  <c r="R613" i="5"/>
  <c r="F597" i="5"/>
  <c r="J597" i="5"/>
  <c r="R597" i="5"/>
  <c r="AB581" i="5"/>
  <c r="V581" i="5"/>
  <c r="V573" i="5"/>
  <c r="AB573" i="5"/>
  <c r="V557" i="5"/>
  <c r="AB557" i="5"/>
  <c r="V229" i="5"/>
  <c r="AB229" i="5"/>
  <c r="V205" i="5"/>
  <c r="AB205" i="5"/>
  <c r="AB181" i="5"/>
  <c r="V181" i="5"/>
  <c r="AB133" i="5"/>
  <c r="V133" i="5"/>
  <c r="AB117" i="5"/>
  <c r="V117" i="5"/>
  <c r="V101" i="5"/>
  <c r="AB101" i="5"/>
  <c r="S2413" i="5"/>
  <c r="T2088" i="5"/>
  <c r="E2113" i="5"/>
  <c r="X2113" i="5" s="1"/>
  <c r="G2105"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J1333" i="5"/>
  <c r="G2383" i="5"/>
  <c r="R1116" i="5"/>
  <c r="J1116" i="5"/>
  <c r="F1116" i="5"/>
  <c r="G1116" i="5"/>
  <c r="AB2459" i="5"/>
  <c r="I2113" i="5"/>
  <c r="F2113" i="5"/>
  <c r="S2082" i="5"/>
  <c r="J1944" i="5"/>
  <c r="AB1955" i="5"/>
  <c r="T941" i="5"/>
  <c r="S260" i="5"/>
  <c r="AB974" i="5"/>
  <c r="H2105" i="5"/>
  <c r="H2076" i="5"/>
  <c r="T1367" i="5"/>
  <c r="I1125" i="5"/>
  <c r="S2377" i="5"/>
  <c r="H552" i="5"/>
  <c r="F552" i="5"/>
  <c r="T2082" i="5"/>
  <c r="H1944" i="5"/>
  <c r="F1784" i="5"/>
  <c r="G104" i="5"/>
  <c r="AB78" i="5"/>
  <c r="AB897"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I2493" i="5"/>
  <c r="I2421" i="5"/>
  <c r="E2421" i="5"/>
  <c r="X2421" i="5" s="1"/>
  <c r="J2421" i="5"/>
  <c r="H2421" i="5"/>
  <c r="J2413" i="5"/>
  <c r="R2413"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F2442" i="5"/>
  <c r="F186" i="5"/>
  <c r="E2402" i="5"/>
  <c r="X2402" i="5" s="1"/>
  <c r="E154" i="5"/>
  <c r="X154" i="5" s="1"/>
  <c r="E906" i="5"/>
  <c r="X906" i="5" s="1"/>
  <c r="R490" i="5"/>
  <c r="J362"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S48" i="5"/>
  <c r="T42" i="5"/>
  <c r="T66" i="5"/>
  <c r="S88" i="5"/>
  <c r="T67" i="5"/>
  <c r="T40" i="5"/>
  <c r="T59" i="5"/>
  <c r="S78" i="5"/>
  <c r="S77" i="5"/>
  <c r="T52" i="5"/>
  <c r="S92" i="5"/>
  <c r="T50" i="5"/>
  <c r="S72" i="5"/>
  <c r="T55" i="5"/>
  <c r="T61" i="5"/>
  <c r="T64" i="5"/>
  <c r="T60" i="5"/>
  <c r="T51" i="5"/>
  <c r="T48" i="5"/>
  <c r="S54" i="5"/>
  <c r="S56" i="5"/>
  <c r="T47" i="5"/>
  <c r="S84" i="5"/>
  <c r="T81" i="5"/>
  <c r="S64" i="5"/>
  <c r="S66" i="5"/>
  <c r="T73" i="5"/>
  <c r="T78" i="5"/>
  <c r="S87" i="5"/>
  <c r="T44" i="5"/>
  <c r="T74" i="5"/>
  <c r="T89" i="5"/>
  <c r="T58" i="5"/>
  <c r="T77" i="5"/>
  <c r="T90" i="5"/>
  <c r="T41" i="5"/>
  <c r="G55" i="4" l="1"/>
  <c r="G62" i="4"/>
  <c r="G37" i="4"/>
  <c r="C13" i="6"/>
  <c r="C9" i="6"/>
  <c r="H2493" i="5"/>
  <c r="F2146" i="5"/>
  <c r="R1789" i="5"/>
  <c r="F2413" i="5"/>
  <c r="J2493" i="5"/>
  <c r="G1821" i="5"/>
  <c r="I597" i="5"/>
  <c r="J1317" i="5"/>
  <c r="R2101" i="5"/>
  <c r="J1789" i="5"/>
  <c r="J1778" i="5"/>
  <c r="C4" i="6"/>
  <c r="H2389" i="5"/>
  <c r="I1261" i="5"/>
  <c r="I1213" i="5"/>
  <c r="R766" i="5"/>
  <c r="H1821" i="5"/>
  <c r="R1901" i="5"/>
  <c r="J2101" i="5"/>
  <c r="F2493" i="5"/>
  <c r="G837" i="5"/>
  <c r="E1821" i="5"/>
  <c r="X1821" i="5" s="1"/>
  <c r="I2389" i="5"/>
  <c r="E2493" i="5"/>
  <c r="X2493" i="5" s="1"/>
  <c r="R214" i="5"/>
  <c r="I2418" i="5"/>
  <c r="G2389" i="5"/>
  <c r="R2146" i="5"/>
  <c r="J214" i="5"/>
  <c r="E1261" i="5"/>
  <c r="X1261" i="5" s="1"/>
  <c r="E597" i="5"/>
  <c r="X597" i="5" s="1"/>
  <c r="E1421" i="5"/>
  <c r="X1421" i="5" s="1"/>
  <c r="E2101" i="5"/>
  <c r="X2101" i="5" s="1"/>
  <c r="G1778" i="5"/>
  <c r="I1778" i="5"/>
  <c r="B5" i="5"/>
  <c r="C5" i="5"/>
  <c r="B6" i="5"/>
  <c r="B10" i="5"/>
  <c r="B14" i="5"/>
  <c r="B19" i="5"/>
  <c r="B23" i="5"/>
  <c r="B27" i="5"/>
  <c r="B31" i="5"/>
  <c r="B35" i="5"/>
  <c r="B39" i="5"/>
  <c r="C6" i="5"/>
  <c r="C10" i="5"/>
  <c r="C14" i="5"/>
  <c r="C19" i="5"/>
  <c r="C23" i="5"/>
  <c r="C27" i="5"/>
  <c r="C31" i="5"/>
  <c r="C35" i="5"/>
  <c r="C39" i="5"/>
  <c r="C12" i="5"/>
  <c r="B7" i="5"/>
  <c r="B11" i="5"/>
  <c r="B15" i="5"/>
  <c r="B20" i="5"/>
  <c r="B24" i="5"/>
  <c r="B28" i="5"/>
  <c r="B32" i="5"/>
  <c r="B36" i="5"/>
  <c r="C21" i="5"/>
  <c r="C37" i="5"/>
  <c r="C7" i="5"/>
  <c r="C11" i="5"/>
  <c r="C15" i="5"/>
  <c r="C20" i="5"/>
  <c r="C24" i="5"/>
  <c r="C28" i="5"/>
  <c r="C32" i="5"/>
  <c r="C36" i="5"/>
  <c r="C16" i="5"/>
  <c r="C33" i="5"/>
  <c r="B8" i="5"/>
  <c r="B12" i="5"/>
  <c r="B16" i="5"/>
  <c r="B21" i="5"/>
  <c r="B25" i="5"/>
  <c r="B29" i="5"/>
  <c r="B33" i="5"/>
  <c r="B37" i="5"/>
  <c r="C8" i="5"/>
  <c r="V8" i="5" s="1"/>
  <c r="J8" i="5" s="1"/>
  <c r="B9" i="5"/>
  <c r="B13" i="5"/>
  <c r="B17" i="5"/>
  <c r="B22" i="5"/>
  <c r="B26" i="5"/>
  <c r="B30" i="5"/>
  <c r="B34" i="5"/>
  <c r="B38" i="5"/>
  <c r="C29" i="5"/>
  <c r="C9" i="5"/>
  <c r="C13" i="5"/>
  <c r="C17" i="5"/>
  <c r="C22" i="5"/>
  <c r="C26" i="5"/>
  <c r="C30" i="5"/>
  <c r="C34" i="5"/>
  <c r="C38" i="5"/>
  <c r="C25" i="5"/>
  <c r="J2418" i="5"/>
  <c r="G2101" i="5"/>
  <c r="R2389" i="5"/>
  <c r="I1093" i="5"/>
  <c r="H1261" i="5"/>
  <c r="R1421" i="5"/>
  <c r="E1778" i="5"/>
  <c r="X1778" i="5" s="1"/>
  <c r="H214" i="5"/>
  <c r="E2413" i="5"/>
  <c r="X2413" i="5" s="1"/>
  <c r="R2461" i="5"/>
  <c r="G2146" i="5"/>
  <c r="H597" i="5"/>
  <c r="H2101" i="5"/>
  <c r="G725" i="5"/>
  <c r="F1261" i="5"/>
  <c r="C10" i="6"/>
  <c r="C7" i="6"/>
  <c r="C8" i="6"/>
  <c r="C11"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X67" i="5"/>
  <c r="X86" i="5"/>
  <c r="X60" i="5"/>
  <c r="X79" i="5"/>
  <c r="X69" i="5"/>
  <c r="X57" i="5"/>
  <c r="X41" i="5"/>
  <c r="X89" i="5"/>
  <c r="X76" i="5"/>
  <c r="X44" i="5"/>
  <c r="X73" i="5"/>
  <c r="X75" i="5"/>
  <c r="X58" i="5"/>
  <c r="X47" i="5"/>
  <c r="X52" i="5"/>
  <c r="X51" i="5"/>
  <c r="X50" i="5"/>
  <c r="X42" i="5"/>
  <c r="H46" i="5"/>
  <c r="X74" i="5"/>
  <c r="X40" i="5"/>
  <c r="X61" i="5"/>
  <c r="X55" i="5"/>
  <c r="B56" i="4"/>
  <c r="A40" i="6" s="1"/>
  <c r="B38" i="4"/>
  <c r="A25" i="6" s="1"/>
  <c r="A20" i="6"/>
  <c r="B44" i="4"/>
  <c r="A30" i="6"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2461" i="5"/>
  <c r="G1317" i="5"/>
  <c r="G845" i="5"/>
  <c r="E1637" i="5"/>
  <c r="X1637" i="5" s="1"/>
  <c r="I1317" i="5"/>
  <c r="H2461" i="5"/>
  <c r="F1213" i="5"/>
  <c r="F2461" i="5"/>
  <c r="E845" i="5"/>
  <c r="X845" i="5" s="1"/>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J2347" i="5"/>
  <c r="F2347" i="5"/>
  <c r="H2347" i="5"/>
  <c r="R2347" i="5"/>
  <c r="E2347" i="5"/>
  <c r="X2347" i="5" s="1"/>
  <c r="I2347" i="5"/>
  <c r="H982" i="5"/>
  <c r="I982" i="5"/>
  <c r="E982" i="5"/>
  <c r="X982" i="5" s="1"/>
  <c r="J982" i="5"/>
  <c r="F982" i="5"/>
  <c r="R982"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S47" i="5"/>
  <c r="S41" i="5"/>
  <c r="S55" i="5"/>
  <c r="S67" i="5"/>
  <c r="S79" i="5"/>
  <c r="S90" i="5"/>
  <c r="S76" i="5"/>
  <c r="S52" i="5"/>
  <c r="S50" i="5"/>
  <c r="S74" i="5"/>
  <c r="S86" i="5"/>
  <c r="S69" i="5"/>
  <c r="S89" i="5"/>
  <c r="S44" i="5"/>
  <c r="S58" i="5"/>
  <c r="T18" i="5"/>
  <c r="S40" i="5"/>
  <c r="T62" i="5"/>
  <c r="T70" i="5"/>
  <c r="S60" i="5"/>
  <c r="S57" i="5"/>
  <c r="S73" i="5"/>
  <c r="S51" i="5"/>
  <c r="S42" i="5"/>
  <c r="T46" i="5"/>
  <c r="S61" i="5"/>
  <c r="S75" i="5"/>
  <c r="T8" i="5"/>
  <c r="E8" i="5" l="1"/>
  <c r="X8" i="5" s="1"/>
  <c r="I8" i="5"/>
  <c r="G8" i="5"/>
  <c r="R8" i="5"/>
  <c r="F8" i="5"/>
  <c r="V7" i="5"/>
  <c r="G7" i="5" s="1"/>
  <c r="AB15" i="5"/>
  <c r="AB12" i="5"/>
  <c r="AB17" i="5"/>
  <c r="V38" i="5"/>
  <c r="G38" i="5" s="1"/>
  <c r="AB16" i="5"/>
  <c r="AB14" i="5"/>
  <c r="V14" i="5"/>
  <c r="G14" i="5" s="1"/>
  <c r="AB13" i="5"/>
  <c r="V30" i="5"/>
  <c r="R30" i="5" s="1"/>
  <c r="V39" i="5"/>
  <c r="G39" i="5" s="1"/>
  <c r="V6" i="5"/>
  <c r="J6" i="5" s="1"/>
  <c r="V15" i="5"/>
  <c r="G15" i="5" s="1"/>
  <c r="V17" i="5"/>
  <c r="I17" i="5" s="1"/>
  <c r="V33" i="5"/>
  <c r="I33" i="5" s="1"/>
  <c r="AB10" i="5"/>
  <c r="AB38" i="5"/>
  <c r="V11" i="5"/>
  <c r="G11" i="5" s="1"/>
  <c r="V23" i="5"/>
  <c r="F23" i="5" s="1"/>
  <c r="AB22" i="5"/>
  <c r="V25" i="5"/>
  <c r="G25" i="5" s="1"/>
  <c r="V9" i="5"/>
  <c r="V24" i="5"/>
  <c r="G24" i="5" s="1"/>
  <c r="AB32" i="5"/>
  <c r="AB9" i="5"/>
  <c r="V29" i="5"/>
  <c r="G29" i="5" s="1"/>
  <c r="V20" i="5"/>
  <c r="G20" i="5" s="1"/>
  <c r="AB28" i="5"/>
  <c r="V35" i="5"/>
  <c r="G35" i="5" s="1"/>
  <c r="AB39" i="5"/>
  <c r="AB6" i="5"/>
  <c r="V16" i="5"/>
  <c r="J16" i="5" s="1"/>
  <c r="V13" i="5"/>
  <c r="J13" i="5" s="1"/>
  <c r="V34" i="5"/>
  <c r="G34" i="5" s="1"/>
  <c r="AB8" i="5"/>
  <c r="AB24" i="5"/>
  <c r="V31" i="5"/>
  <c r="G31" i="5" s="1"/>
  <c r="AB35" i="5"/>
  <c r="AB34" i="5"/>
  <c r="AB37" i="5"/>
  <c r="AB20" i="5"/>
  <c r="V27" i="5"/>
  <c r="G27" i="5" s="1"/>
  <c r="AB31" i="5"/>
  <c r="V26" i="5"/>
  <c r="G26" i="5" s="1"/>
  <c r="AB30" i="5"/>
  <c r="AB33" i="5"/>
  <c r="AB27" i="5"/>
  <c r="V10" i="5"/>
  <c r="E10" i="5" s="1"/>
  <c r="V22" i="5"/>
  <c r="AB26" i="5"/>
  <c r="AB29" i="5"/>
  <c r="V36" i="5"/>
  <c r="G36" i="5" s="1"/>
  <c r="V37" i="5"/>
  <c r="G37" i="5" s="1"/>
  <c r="AB11" i="5"/>
  <c r="V19" i="5"/>
  <c r="G19" i="5" s="1"/>
  <c r="AB23" i="5"/>
  <c r="AB25" i="5"/>
  <c r="V32" i="5"/>
  <c r="G32" i="5" s="1"/>
  <c r="V21" i="5"/>
  <c r="G21" i="5" s="1"/>
  <c r="AB7" i="5"/>
  <c r="AB19" i="5"/>
  <c r="AB21" i="5"/>
  <c r="V28" i="5"/>
  <c r="AB36" i="5"/>
  <c r="V12" i="5"/>
  <c r="H48" i="6"/>
  <c r="C48" i="6" s="1"/>
  <c r="X94" i="5"/>
  <c r="S94" i="5"/>
  <c r="X62" i="5"/>
  <c r="X18" i="5"/>
  <c r="X70" i="5"/>
  <c r="X46" i="5"/>
  <c r="E14" i="5"/>
  <c r="J14" i="5"/>
  <c r="F14" i="5"/>
  <c r="R14" i="5"/>
  <c r="D50" i="6"/>
  <c r="D47" i="6"/>
  <c r="D51" i="6"/>
  <c r="C51" i="6"/>
  <c r="D46" i="6"/>
  <c r="C46" i="6"/>
  <c r="D54" i="6"/>
  <c r="C54" i="6"/>
  <c r="D53" i="6"/>
  <c r="C53" i="6"/>
  <c r="D55" i="6"/>
  <c r="D49" i="6"/>
  <c r="C49" i="6"/>
  <c r="S70" i="5"/>
  <c r="S62" i="5"/>
  <c r="S46" i="5"/>
  <c r="S8" i="5"/>
  <c r="T6" i="5"/>
  <c r="T14" i="5"/>
  <c r="S18" i="5"/>
  <c r="T16" i="5"/>
  <c r="T13" i="5"/>
  <c r="J7" i="5" l="1"/>
  <c r="F7" i="5"/>
  <c r="E7" i="5"/>
  <c r="R7" i="5"/>
  <c r="I7" i="5"/>
  <c r="I6" i="5"/>
  <c r="F6" i="5"/>
  <c r="E6" i="5"/>
  <c r="X6" i="5" s="1"/>
  <c r="G6" i="5"/>
  <c r="R11" i="5"/>
  <c r="G17" i="5"/>
  <c r="R13" i="5"/>
  <c r="J11" i="5"/>
  <c r="J17" i="5"/>
  <c r="I14" i="5"/>
  <c r="J38" i="5"/>
  <c r="R6" i="5"/>
  <c r="F38" i="5"/>
  <c r="E38" i="5"/>
  <c r="R38" i="5"/>
  <c r="I38" i="5"/>
  <c r="R15" i="5"/>
  <c r="E15" i="5"/>
  <c r="X15" i="5" s="1"/>
  <c r="F13" i="5"/>
  <c r="R17" i="5"/>
  <c r="I13" i="5"/>
  <c r="F17" i="5"/>
  <c r="F15" i="5"/>
  <c r="E17" i="5"/>
  <c r="X17" i="5" s="1"/>
  <c r="J15" i="5"/>
  <c r="I15" i="5"/>
  <c r="F39" i="5"/>
  <c r="E13" i="5"/>
  <c r="X13" i="5" s="1"/>
  <c r="E30" i="5"/>
  <c r="X30" i="5" s="1"/>
  <c r="R39" i="5"/>
  <c r="J39" i="5"/>
  <c r="I11" i="5"/>
  <c r="F11" i="5"/>
  <c r="E16" i="5"/>
  <c r="X16" i="5" s="1"/>
  <c r="E33" i="5"/>
  <c r="E11" i="5"/>
  <c r="X11" i="5" s="1"/>
  <c r="R16" i="5"/>
  <c r="F33" i="5"/>
  <c r="I30" i="5"/>
  <c r="F30" i="5"/>
  <c r="J30" i="5"/>
  <c r="G30" i="5"/>
  <c r="F16" i="5"/>
  <c r="E39" i="5"/>
  <c r="X39" i="5" s="1"/>
  <c r="I16" i="5"/>
  <c r="G16" i="5"/>
  <c r="I39" i="5"/>
  <c r="J33" i="5"/>
  <c r="R23" i="5"/>
  <c r="R33" i="5"/>
  <c r="J10" i="5"/>
  <c r="J23" i="5"/>
  <c r="G33" i="5"/>
  <c r="F10" i="5"/>
  <c r="E23" i="5"/>
  <c r="R10" i="5"/>
  <c r="G10" i="5"/>
  <c r="I10" i="5"/>
  <c r="I23" i="5"/>
  <c r="G13" i="5"/>
  <c r="G23" i="5"/>
  <c r="I28" i="5"/>
  <c r="E28" i="5"/>
  <c r="F28" i="5"/>
  <c r="J28" i="5"/>
  <c r="R28" i="5"/>
  <c r="R21" i="5"/>
  <c r="E21" i="5"/>
  <c r="I21" i="5"/>
  <c r="F21" i="5"/>
  <c r="J21" i="5"/>
  <c r="G12" i="5"/>
  <c r="F12" i="5"/>
  <c r="J12" i="5"/>
  <c r="I12" i="5"/>
  <c r="E12" i="5"/>
  <c r="R12" i="5"/>
  <c r="E19" i="5"/>
  <c r="F19" i="5"/>
  <c r="R19" i="5"/>
  <c r="J19" i="5"/>
  <c r="I19" i="5"/>
  <c r="R34" i="5"/>
  <c r="F34" i="5"/>
  <c r="E34" i="5"/>
  <c r="J34" i="5"/>
  <c r="I34" i="5"/>
  <c r="G28" i="5"/>
  <c r="J37" i="5"/>
  <c r="I37" i="5"/>
  <c r="F37" i="5"/>
  <c r="E37" i="5"/>
  <c r="R37" i="5"/>
  <c r="F22" i="5"/>
  <c r="I22" i="5"/>
  <c r="R22" i="5"/>
  <c r="J22" i="5"/>
  <c r="G22" i="5"/>
  <c r="E22" i="5"/>
  <c r="F27" i="5"/>
  <c r="I27" i="5"/>
  <c r="J27" i="5"/>
  <c r="E27" i="5"/>
  <c r="R27" i="5"/>
  <c r="E20" i="5"/>
  <c r="I20" i="5"/>
  <c r="F20" i="5"/>
  <c r="J20" i="5"/>
  <c r="R20" i="5"/>
  <c r="J24" i="5"/>
  <c r="I24" i="5"/>
  <c r="F24" i="5"/>
  <c r="E24" i="5"/>
  <c r="R24" i="5"/>
  <c r="J9" i="5"/>
  <c r="E9" i="5"/>
  <c r="I9" i="5"/>
  <c r="R9" i="5"/>
  <c r="F9" i="5"/>
  <c r="F36" i="5"/>
  <c r="I36" i="5"/>
  <c r="R36" i="5"/>
  <c r="J36" i="5"/>
  <c r="E36" i="5"/>
  <c r="I26" i="5"/>
  <c r="E26" i="5"/>
  <c r="F26" i="5"/>
  <c r="J26" i="5"/>
  <c r="R26" i="5"/>
  <c r="G9" i="5"/>
  <c r="J29" i="5"/>
  <c r="I29" i="5"/>
  <c r="E29" i="5"/>
  <c r="F29" i="5"/>
  <c r="R29" i="5"/>
  <c r="R32" i="5"/>
  <c r="I32" i="5"/>
  <c r="J32" i="5"/>
  <c r="F32" i="5"/>
  <c r="E32" i="5"/>
  <c r="E31" i="5"/>
  <c r="R31" i="5"/>
  <c r="J31" i="5"/>
  <c r="I31" i="5"/>
  <c r="F31" i="5"/>
  <c r="I35" i="5"/>
  <c r="R35" i="5"/>
  <c r="J35" i="5"/>
  <c r="E35" i="5"/>
  <c r="F35" i="5"/>
  <c r="I25" i="5"/>
  <c r="E25" i="5"/>
  <c r="J25" i="5"/>
  <c r="F25" i="5"/>
  <c r="R25" i="5"/>
  <c r="D48" i="6"/>
  <c r="X10" i="5"/>
  <c r="X14" i="5"/>
  <c r="G59" i="6"/>
  <c r="G60" i="6"/>
  <c r="F61" i="6"/>
  <c r="G58" i="6"/>
  <c r="H59" i="6"/>
  <c r="T7" i="5"/>
  <c r="S7" i="5"/>
  <c r="T11" i="5"/>
  <c r="T17" i="5"/>
  <c r="T38" i="5"/>
  <c r="S38" i="5"/>
  <c r="T15" i="5"/>
  <c r="S30" i="5"/>
  <c r="T39" i="5"/>
  <c r="T30" i="5"/>
  <c r="S33" i="5"/>
  <c r="T33" i="5"/>
  <c r="T10" i="5"/>
  <c r="T23" i="5"/>
  <c r="S23" i="5"/>
  <c r="S11" i="5"/>
  <c r="T34" i="5"/>
  <c r="T20" i="5"/>
  <c r="S39" i="5"/>
  <c r="T32" i="5"/>
  <c r="S16" i="5"/>
  <c r="T36" i="5"/>
  <c r="T29" i="5"/>
  <c r="T24" i="5"/>
  <c r="T35" i="5"/>
  <c r="T21" i="5"/>
  <c r="S17" i="5"/>
  <c r="S6" i="5"/>
  <c r="T9" i="5"/>
  <c r="S10" i="5"/>
  <c r="S13" i="5"/>
  <c r="T31" i="5"/>
  <c r="T28" i="5"/>
  <c r="T27" i="5"/>
  <c r="T19" i="5"/>
  <c r="S15" i="5"/>
  <c r="T12" i="5"/>
  <c r="T37" i="5"/>
  <c r="T22" i="5"/>
  <c r="T26" i="5"/>
  <c r="S14" i="5"/>
  <c r="T25" i="5"/>
  <c r="X7" i="5" l="1"/>
  <c r="X38" i="5"/>
  <c r="X33" i="5"/>
  <c r="X23" i="5"/>
  <c r="X22" i="5"/>
  <c r="X34" i="5"/>
  <c r="X25" i="5"/>
  <c r="X12" i="5"/>
  <c r="X21" i="5"/>
  <c r="X35" i="5"/>
  <c r="X31" i="5"/>
  <c r="X29" i="5"/>
  <c r="X27" i="5"/>
  <c r="X20" i="5"/>
  <c r="X32" i="5"/>
  <c r="X24" i="5"/>
  <c r="X28" i="5"/>
  <c r="X26" i="5"/>
  <c r="X36" i="5"/>
  <c r="X9" i="5"/>
  <c r="X37" i="5"/>
  <c r="X19" i="5"/>
  <c r="H60" i="6"/>
  <c r="AB5" i="5"/>
  <c r="H57" i="6"/>
  <c r="V5" i="5"/>
  <c r="G57" i="6"/>
  <c r="C57" i="6" s="1"/>
  <c r="H58" i="6"/>
  <c r="S22" i="5"/>
  <c r="S37" i="5"/>
  <c r="S21" i="5"/>
  <c r="S27" i="5"/>
  <c r="S28" i="5"/>
  <c r="S26" i="5"/>
  <c r="S35" i="5"/>
  <c r="S20" i="5"/>
  <c r="S25" i="5"/>
  <c r="S34" i="5"/>
  <c r="S19" i="5"/>
  <c r="S31" i="5"/>
  <c r="S32" i="5"/>
  <c r="S24" i="5"/>
  <c r="S12" i="5"/>
  <c r="S29" i="5"/>
  <c r="S9" i="5"/>
  <c r="S36" i="5"/>
  <c r="F5" i="5" l="1"/>
  <c r="J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<sst xmlns="http://schemas.openxmlformats.org/spreadsheetml/2006/main" count="17456" uniqueCount="14079">
  <si>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</si>
  <si>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</si>
  <si>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</si>
  <si>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</si>
  <si>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</si>
  <si>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</si>
  <si>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</si>
  <si>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</si>
  <si>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</si>
  <si>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</si>
  <si>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</si>
  <si>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</si>
  <si>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</si>
  <si>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</si>
  <si>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</si>
  <si>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</si>
  <si>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</si>
  <si>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</si>
  <si>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</si>
  <si>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</si>
  <si>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</si>
  <si>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</si>
  <si>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</si>
  <si>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</si>
  <si>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</si>
  <si>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</si>
  <si>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</si>
  <si>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</si>
  <si>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</si>
  <si>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</si>
  <si>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</si>
  <si>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</si>
  <si>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</si>
  <si>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</si>
  <si>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</si>
  <si>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</si>
  <si>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</si>
  <si>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</si>
  <si>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</si>
  <si>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</si>
  <si>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</si>
  <si>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</si>
  <si>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</si>
  <si>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</si>
  <si>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</si>
  <si>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</si>
  <si>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</si>
  <si>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</si>
  <si>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</si>
  <si>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</si>
  <si>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</si>
  <si>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</si>
  <si>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</si>
  <si>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</si>
  <si>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</si>
  <si>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</si>
  <si>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</si>
  <si>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</si>
  <si>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</si>
  <si>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</si>
  <si>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</si>
  <si>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</si>
  <si>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</si>
  <si>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</si>
  <si>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</si>
  <si>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</si>
  <si>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</si>
  <si>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</si>
  <si>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</si>
  <si>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</si>
  <si>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</si>
  <si>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</si>
  <si>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</si>
  <si>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</si>
  <si>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</si>
  <si>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</si>
  <si>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</si>
  <si>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</si>
  <si>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</si>
  <si>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</si>
  <si>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</si>
  <si>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</si>
  <si>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</si>
  <si>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</si>
  <si>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</si>
  <si>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</si>
  <si>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</si>
  <si>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</si>
  <si>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</si>
  <si>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</si>
  <si>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</si>
  <si>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</si>
  <si>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</si>
  <si>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</si>
  <si>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</si>
  <si>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</si>
  <si>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</si>
  <si>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</si>
  <si>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</si>
  <si>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</si>
  <si>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</si>
  <si>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</si>
  <si>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</si>
  <si>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</si>
  <si>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</si>
  <si>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</si>
  <si>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</si>
  <si>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</si>
  <si>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</si>
  <si>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</si>
  <si>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</si>
  <si>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</si>
  <si>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</si>
  <si>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</si>
  <si>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</si>
  <si>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</si>
  <si>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</si>
  <si>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</si>
  <si>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</si>
  <si>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</si>
  <si>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</si>
  <si>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</si>
  <si>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</si>
  <si>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</si>
  <si>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</si>
  <si>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</si>
  <si>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</si>
  <si>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</si>
  <si>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</si>
  <si>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</si>
  <si>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</si>
  <si>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</si>
  <si>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</si>
  <si>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</si>
  <si>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</si>
  <si>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</si>
  <si>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</si>
  <si>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</si>
  <si>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</si>
  <si>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</si>
  <si>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</si>
  <si>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</si>
  <si>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</si>
  <si>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</si>
  <si>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</si>
  <si>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</si>
  <si>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</si>
  <si>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</si>
  <si>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</si>
  <si>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</si>
  <si>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</si>
  <si>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</si>
  <si>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</si>
  <si>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</si>
  <si>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</si>
  <si>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</si>
  <si>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</si>
  <si>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</si>
  <si>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</si>
  <si>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</si>
  <si>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</si>
  <si>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</si>
  <si>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</si>
  <si>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</si>
  <si>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</si>
  <si>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</si>
  <si>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</si>
  <si>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</si>
  <si>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</si>
  <si>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</si>
  <si>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</si>
  <si>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</si>
  <si>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</si>
  <si>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</si>
  <si>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</si>
  <si>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</si>
  <si>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</si>
  <si>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</si>
  <si>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</si>
  <si>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</si>
  <si>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</si>
  <si>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</si>
  <si>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</si>
  <si>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</si>
  <si>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</si>
  <si>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</si>
  <si>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</si>
  <si>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</si>
  <si>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</si>
  <si>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</si>
  <si>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</si>
  <si>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</si>
  <si>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</si>
  <si>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</si>
  <si>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</si>
  <si>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</si>
  <si>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</si>
  <si>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</si>
  <si>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</si>
  <si>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</si>
  <si>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</si>
  <si>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</si>
  <si>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</si>
  <si>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</si>
  <si>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</si>
  <si>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</si>
  <si>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</si>
  <si>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</si>
  <si>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</si>
  <si>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</si>
  <si>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</si>
  <si>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</si>
  <si>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</si>
  <si>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</si>
  <si>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</si>
  <si>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</si>
  <si>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</si>
  <si>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</si>
  <si>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</si>
  <si>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</si>
  <si>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</si>
  <si>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</si>
  <si>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</si>
  <si>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</si>
  <si>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</si>
  <si>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</si>
  <si>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</si>
  <si>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</si>
  <si>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</si>
  <si>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</si>
  <si>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</si>
  <si>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</si>
  <si>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</si>
  <si>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</si>
  <si>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</si>
  <si>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</si>
  <si>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</si>
  <si>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</si>
  <si>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</si>
  <si>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</si>
  <si>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</si>
  <si>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</si>
  <si>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</si>
  <si>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</si>
  <si>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</si>
  <si>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</si>
  <si>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</si>
  <si>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</si>
  <si>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</si>
  <si>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</si>
  <si>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</si>
  <si>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</si>
  <si>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</si>
  <si>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</si>
  <si>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</si>
  <si>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</si>
  <si>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</si>
  <si>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</si>
  <si>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</si>
  <si>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</si>
  <si>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</si>
  <si>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</si>
  <si>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</si>
  <si>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</si>
  <si>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</si>
  <si>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</si>
  <si>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</si>
  <si>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</si>
  <si>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</si>
  <si>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</si>
  <si>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</si>
  <si>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</si>
  <si>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</si>
  <si>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</si>
  <si>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</si>
  <si>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</si>
  <si>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</si>
  <si>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</si>
  <si>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</si>
  <si>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</si>
  <si>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</si>
  <si>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</si>
  <si>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</si>
  <si>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</si>
  <si>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</si>
  <si>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</si>
  <si>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</si>
  <si>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</si>
  <si>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</si>
  <si>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</si>
  <si>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</si>
  <si>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</si>
  <si>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</si>
  <si>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</si>
  <si>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</si>
  <si>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</si>
  <si>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</si>
  <si>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</si>
  <si>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</si>
  <si>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</si>
  <si>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</si>
  <si>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</si>
  <si>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</si>
  <si>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</si>
  <si>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</si>
  <si>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</si>
  <si>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</si>
  <si>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</si>
  <si>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</si>
  <si>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</si>
  <si>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</si>
  <si>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</si>
  <si>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</si>
  <si>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</si>
  <si>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</si>
  <si>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</si>
  <si>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</si>
  <si>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</si>
  <si>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</si>
  <si>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</si>
  <si>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</si>
  <si>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</si>
  <si>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</si>
  <si>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</si>
  <si>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</si>
  <si>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</si>
  <si>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</si>
  <si>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</si>
  <si>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</si>
  <si>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</si>
  <si>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</si>
  <si>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</si>
  <si>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</si>
  <si>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</si>
  <si>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</si>
  <si>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</si>
  <si>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</si>
  <si>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</si>
  <si>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</si>
  <si>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</si>
  <si>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</si>
  <si>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</si>
  <si>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</si>
  <si>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</si>
  <si>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</si>
  <si>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</si>
  <si>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</si>
  <si>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</si>
  <si>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</si>
  <si>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</si>
  <si>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</si>
  <si>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</si>
  <si>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</si>
  <si>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</si>
  <si>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</si>
  <si>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</si>
  <si>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</si>
  <si>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</si>
  <si>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</si>
  <si>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</si>
  <si>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</si>
  <si>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</si>
  <si>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</si>
  <si>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</si>
  <si>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</si>
  <si>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</si>
  <si>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</si>
  <si>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</si>
  <si>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</si>
  <si>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</si>
  <si>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</si>
  <si>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</si>
  <si>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</si>
  <si>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</si>
  <si>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</si>
  <si>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</si>
  <si>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</si>
  <si>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</si>
  <si>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</si>
  <si>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</si>
  <si>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</si>
  <si>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</si>
  <si>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</si>
  <si>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</si>
  <si>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</si>
  <si>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</si>
  <si>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</si>
  <si>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</si>
  <si>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</si>
  <si>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</si>
  <si>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</si>
  <si>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</si>
  <si>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</si>
  <si>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</si>
  <si>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</si>
  <si>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</si>
  <si>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</si>
  <si>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</si>
  <si>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</si>
  <si>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</si>
  <si>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</si>
  <si>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</si>
  <si>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</si>
  <si>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</si>
  <si>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</si>
  <si>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</si>
  <si>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</si>
  <si>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</si>
  <si>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</si>
  <si>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</si>
  <si>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</si>
  <si>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</si>
  <si>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</si>
  <si>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</si>
  <si>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</si>
  <si>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</si>
  <si>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</si>
  <si>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</si>
  <si>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</si>
  <si>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</si>
  <si>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</si>
  <si>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</si>
  <si>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</si>
  <si>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</si>
  <si>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</si>
  <si>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</si>
  <si>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</si>
  <si>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</si>
  <si>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</si>
  <si>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</si>
  <si>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</si>
  <si>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</si>
  <si>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</si>
  <si>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</si>
  <si>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</si>
  <si>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</si>
  <si>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</si>
  <si>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</si>
  <si>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</si>
  <si>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</si>
  <si>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</si>
  <si>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</si>
  <si>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</si>
  <si>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</si>
  <si>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</si>
  <si>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</si>
  <si>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</si>
  <si>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</si>
  <si>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</si>
  <si>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</si>
  <si>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</si>
  <si>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</si>
  <si>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</si>
  <si>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</si>
  <si>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</si>
  <si>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</si>
  <si>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</si>
  <si>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</si>
  <si>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</si>
  <si>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</si>
  <si>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</si>
  <si>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</si>
  <si>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</si>
  <si>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</si>
  <si>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</si>
  <si>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</si>
  <si>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</si>
  <si>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</si>
  <si>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</si>
  <si>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</si>
  <si>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</si>
  <si>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</si>
  <si>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</si>
  <si>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</si>
  <si>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</si>
  <si>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</si>
  <si>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</si>
  <si>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</si>
  <si>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</si>
  <si>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</si>
  <si>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</si>
  <si>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</si>
  <si>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</si>
  <si>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</si>
  <si>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</si>
  <si>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</si>
  <si>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</si>
  <si>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</si>
  <si>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</si>
  <si>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</si>
  <si>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</si>
  <si>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</si>
  <si>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</si>
  <si>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</si>
  <si>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</si>
  <si>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</si>
  <si>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</si>
  <si>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</si>
  <si>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</si>
  <si>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</si>
  <si>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</si>
  <si>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</si>
  <si>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</si>
  <si>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</si>
  <si>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</si>
  <si>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</si>
  <si>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</si>
  <si>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</si>
  <si>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</si>
  <si>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</si>
  <si>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</si>
  <si>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</si>
  <si>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</si>
  <si>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</si>
  <si>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</si>
  <si>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</si>
  <si>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</si>
  <si>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</si>
  <si>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</si>
  <si>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</si>
  <si>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</si>
  <si>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</si>
  <si>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</si>
  <si>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</si>
  <si>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</si>
  <si>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</si>
  <si>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</si>
  <si>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</si>
  <si>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</si>
  <si>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</si>
  <si>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</si>
  <si>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</si>
  <si>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</si>
  <si>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</si>
  <si>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</si>
  <si>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</si>
  <si>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</si>
  <si>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</si>
  <si>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</si>
  <si>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</si>
  <si>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</si>
  <si>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</si>
  <si>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</si>
  <si>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</si>
  <si>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</si>
  <si>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</si>
  <si>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</si>
  <si>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</si>
  <si>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</si>
  <si>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</si>
  <si>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</si>
  <si>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</si>
  <si>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</si>
  <si>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</si>
  <si>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</si>
  <si>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</si>
  <si>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</si>
  <si>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</si>
  <si>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</si>
  <si>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</si>
  <si>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</si>
  <si>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</si>
  <si>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</si>
  <si>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</si>
  <si>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</si>
  <si>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</si>
  <si>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</si>
  <si>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</si>
  <si>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</si>
  <si>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</si>
  <si>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</si>
  <si>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</si>
  <si>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</si>
  <si>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</si>
  <si>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</si>
  <si>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</si>
  <si>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</si>
  <si>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</si>
  <si>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</si>
  <si>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</si>
  <si>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</si>
  <si>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</si>
  <si>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</si>
  <si>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</si>
  <si>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</si>
  <si>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</si>
  <si>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</si>
  <si>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</si>
  <si>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</si>
  <si>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</si>
  <si>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</si>
  <si>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</si>
  <si>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</si>
  <si>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</si>
  <si>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</si>
  <si>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</si>
  <si>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</si>
  <si>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</si>
  <si>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</si>
  <si>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</si>
  <si>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</si>
  <si>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</si>
  <si>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</si>
  <si>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</si>
  <si>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</si>
  <si>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</si>
  <si>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</si>
  <si>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</si>
  <si>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</si>
  <si>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</si>
  <si>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</si>
  <si>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</si>
  <si>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</si>
  <si>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</si>
  <si>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</si>
  <si>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</si>
  <si>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</si>
  <si>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</si>
  <si>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</si>
  <si>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</si>
  <si>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</si>
  <si>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</si>
  <si>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</si>
  <si>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</si>
  <si>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</si>
  <si>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</si>
  <si>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</si>
  <si>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</si>
  <si>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</si>
  <si>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</si>
  <si>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</si>
  <si>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</si>
  <si>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</si>
  <si>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</si>
  <si>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</si>
  <si>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</si>
  <si>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</si>
  <si>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</si>
  <si>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</si>
  <si>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</si>
  <si>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</si>
  <si>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</si>
  <si>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</si>
  <si>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</si>
  <si>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</si>
  <si>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</si>
  <si>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</si>
  <si>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</si>
  <si>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</si>
  <si>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</si>
  <si>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</si>
  <si>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</si>
  <si>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</si>
  <si>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</si>
  <si>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</si>
  <si>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</si>
  <si>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</si>
  <si>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</si>
  <si>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</si>
  <si>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</si>
  <si>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</si>
  <si>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</si>
  <si>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</si>
  <si>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</si>
  <si>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</si>
  <si>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</si>
  <si>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</si>
  <si>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</si>
  <si>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</si>
  <si>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</si>
  <si>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</si>
  <si>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</si>
  <si>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</si>
  <si>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</si>
  <si>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</si>
  <si>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</si>
  <si>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</si>
  <si>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</si>
  <si>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</si>
  <si>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</si>
  <si>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</si>
  <si>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</si>
  <si>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</si>
  <si>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</si>
  <si>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</si>
  <si>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</si>
  <si>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</si>
  <si>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</si>
  <si>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</si>
  <si>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</si>
  <si>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</si>
  <si>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</si>
  <si>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</si>
  <si>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</si>
  <si>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</si>
  <si>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</si>
  <si>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</si>
  <si>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</si>
  <si>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</si>
  <si>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</si>
  <si>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</si>
  <si>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</si>
  <si>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</si>
  <si>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</si>
  <si>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</si>
  <si>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</si>
  <si>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</si>
  <si>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</si>
  <si>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</si>
  <si>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</si>
  <si>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</si>
  <si>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</si>
  <si>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</si>
  <si>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</si>
  <si>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</si>
  <si>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</si>
  <si>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</si>
  <si>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</si>
  <si>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</si>
  <si>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</si>
  <si>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</si>
  <si>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</si>
  <si>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</si>
  <si>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</si>
  <si>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</si>
  <si>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</si>
  <si>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</si>
  <si>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</si>
  <si>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</si>
  <si>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</si>
  <si>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</si>
  <si>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</si>
  <si>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</si>
  <si>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</si>
  <si>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</si>
  <si>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</si>
  <si>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</si>
  <si>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</si>
  <si>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</si>
  <si>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</si>
  <si>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</si>
  <si>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</si>
  <si>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</si>
  <si>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</si>
  <si>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</si>
  <si>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</si>
  <si>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</si>
  <si>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</si>
  <si>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</si>
  <si>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</si>
  <si>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</si>
  <si>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</si>
  <si>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</si>
  <si>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</si>
  <si>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</si>
  <si>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</si>
  <si>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</si>
  <si>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</si>
  <si>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</si>
  <si>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</si>
  <si>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</si>
  <si>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</si>
  <si>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</si>
  <si>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</si>
  <si>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</si>
  <si>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</si>
  <si>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</si>
  <si>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</si>
  <si>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</si>
  <si>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</si>
  <si>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</si>
  <si>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</si>
  <si>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</si>
  <si>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</si>
  <si>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</si>
  <si>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</si>
  <si>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</si>
  <si>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</si>
  <si>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</si>
  <si>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</si>
  <si>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</si>
  <si>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</si>
  <si>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</si>
  <si>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</si>
  <si>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</si>
  <si>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</si>
  <si>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</si>
  <si>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</si>
  <si>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</si>
  <si>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</si>
  <si>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</si>
  <si>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</si>
  <si>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</si>
  <si>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</si>
  <si>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</si>
  <si>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</si>
  <si>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</si>
  <si>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</si>
  <si>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</si>
  <si>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</si>
  <si>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</si>
  <si>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</si>
  <si>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</si>
  <si>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</si>
  <si>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</si>
  <si>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</si>
  <si>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</si>
  <si>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</si>
  <si>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</si>
  <si>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</si>
  <si>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</si>
  <si>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</si>
  <si>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</si>
  <si>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</si>
  <si>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</si>
  <si>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</si>
  <si>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</si>
  <si>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</si>
  <si>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</si>
  <si>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</si>
  <si>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</si>
  <si>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</si>
  <si>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</si>
  <si>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</si>
  <si>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</si>
  <si>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</si>
  <si>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</si>
  <si>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</si>
  <si>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</si>
  <si>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</si>
  <si>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</si>
  <si>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</si>
  <si>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</si>
  <si>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</si>
  <si>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</si>
  <si>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</si>
  <si>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</si>
  <si>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</si>
  <si>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</si>
  <si>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</si>
  <si>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</si>
  <si>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</si>
  <si>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</si>
  <si>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</si>
  <si>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</si>
  <si>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</si>
  <si>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</si>
  <si>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</si>
  <si>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</si>
  <si>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</si>
  <si>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</si>
  <si>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</si>
  <si>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</si>
  <si>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</si>
  <si>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</si>
  <si>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</si>
  <si>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</si>
  <si>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</si>
  <si>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</si>
  <si>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</si>
  <si>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</si>
  <si>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</si>
  <si>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</si>
  <si>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</si>
  <si>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</si>
  <si>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</si>
  <si>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</si>
  <si>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</si>
  <si>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</si>
  <si>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</si>
  <si>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</si>
  <si>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</si>
  <si>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</si>
  <si>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</si>
  <si>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</si>
  <si>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</si>
  <si>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</si>
  <si>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</si>
  <si>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</si>
  <si>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</si>
  <si>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</si>
  <si>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</si>
  <si>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</si>
  <si>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</si>
  <si>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</si>
  <si>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</si>
  <si>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</si>
  <si>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</si>
  <si>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</si>
  <si>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</si>
  <si>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</si>
  <si>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</si>
  <si>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</si>
  <si>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</si>
  <si>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</si>
  <si>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</si>
  <si>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</si>
  <si>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</si>
  <si>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</si>
  <si>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</si>
  <si>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</si>
  <si>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</si>
  <si>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</si>
  <si>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</si>
  <si>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</si>
  <si>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</si>
  <si>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</si>
  <si>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</si>
  <si>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</si>
  <si>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</si>
  <si>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</si>
  <si>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</si>
  <si>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</si>
  <si>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</si>
  <si>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</si>
  <si>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</si>
  <si>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</si>
  <si>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</si>
  <si>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</si>
  <si>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</si>
  <si>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</si>
  <si>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</si>
  <si>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</si>
  <si>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</si>
  <si>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</si>
  <si>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</si>
  <si>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</si>
  <si>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</si>
  <si>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</si>
  <si>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</si>
  <si>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</si>
  <si>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</si>
  <si>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</si>
  <si>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</si>
  <si>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</si>
  <si>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</si>
  <si>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</si>
  <si>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</si>
  <si>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</si>
  <si>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</si>
  <si>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</si>
  <si>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</si>
  <si>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</si>
  <si>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</si>
  <si>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</si>
  <si>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</si>
  <si>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</si>
  <si>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</si>
  <si>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</si>
  <si>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</si>
  <si>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</si>
  <si>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</si>
  <si>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</si>
  <si>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</si>
  <si>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</si>
  <si>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</si>
  <si>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</si>
  <si>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</si>
  <si>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</si>
  <si>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</si>
  <si>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</si>
  <si>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</si>
  <si>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</si>
  <si>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</si>
  <si>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</si>
  <si>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</si>
  <si>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</si>
  <si>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</si>
  <si>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</si>
  <si>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</si>
  <si>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</si>
  <si>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</si>
  <si>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</si>
  <si>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</si>
  <si>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</si>
  <si>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</si>
  <si>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</si>
  <si>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</si>
  <si>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</si>
  <si>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</si>
  <si>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</si>
  <si>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</si>
  <si>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</si>
  <si>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</si>
  <si>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</si>
  <si>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</si>
  <si>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</si>
  <si>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</si>
  <si>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</si>
  <si>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</si>
  <si>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</si>
  <si>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</si>
  <si>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</si>
  <si>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</si>
  <si>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</si>
  <si>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</si>
  <si>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</si>
  <si>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</si>
  <si>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</si>
  <si>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</si>
  <si>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</si>
  <si>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</si>
  <si>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</si>
  <si>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</si>
  <si>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</si>
  <si>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</si>
  <si>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</si>
  <si>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</si>
  <si>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</si>
  <si>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</si>
  <si>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</si>
  <si>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</si>
  <si>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</si>
  <si>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</si>
  <si>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</si>
  <si>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</si>
  <si>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</si>
  <si>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</si>
  <si>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</si>
  <si>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</si>
  <si>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</si>
  <si>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</si>
  <si>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</si>
  <si>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</si>
  <si>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</si>
  <si>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</si>
  <si>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</si>
  <si>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</si>
  <si>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</si>
  <si>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</si>
  <si>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</si>
  <si>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</si>
  <si>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</si>
  <si>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</si>
  <si>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</si>
  <si>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</si>
  <si>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</si>
  <si>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</si>
  <si>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</si>
  <si>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</si>
  <si>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</si>
  <si>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</si>
  <si>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</si>
  <si>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</si>
  <si>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</si>
  <si>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</si>
  <si>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</si>
  <si>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</si>
  <si>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</si>
  <si>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</si>
  <si>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</si>
  <si>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</si>
  <si>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</si>
  <si>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</si>
  <si>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</si>
  <si>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</si>
  <si>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</si>
  <si>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</si>
  <si>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</si>
  <si>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</si>
  <si>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</si>
  <si>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</si>
  <si>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</si>
  <si>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</si>
  <si>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</si>
  <si>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</si>
  <si>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</si>
  <si>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</si>
  <si>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</si>
  <si>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</si>
  <si>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</si>
  <si>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</si>
  <si>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</si>
  <si>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</si>
  <si>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</si>
  <si>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</si>
  <si>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</si>
  <si>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</si>
  <si>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</si>
  <si>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</si>
  <si>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</si>
  <si>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</si>
  <si>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</si>
  <si>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</si>
  <si>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</si>
  <si>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</si>
  <si>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</si>
  <si>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</si>
  <si>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</si>
  <si>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</si>
  <si>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</si>
  <si>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</si>
  <si>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</si>
  <si>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</si>
  <si>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</si>
  <si>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</si>
  <si>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</si>
  <si>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</si>
  <si>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</si>
  <si>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</si>
  <si>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</si>
  <si>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</si>
  <si>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</si>
  <si>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</si>
  <si>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</si>
  <si>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</si>
  <si>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</si>
  <si>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</si>
  <si>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</si>
  <si>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</si>
  <si>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</si>
  <si>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</si>
  <si>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</si>
  <si>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</si>
  <si>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</si>
  <si>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</si>
  <si>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</si>
  <si>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</si>
  <si>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</si>
  <si>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</si>
  <si>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</si>
  <si>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</si>
  <si>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</si>
  <si>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</si>
  <si>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</si>
  <si>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</si>
  <si>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</si>
  <si>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</si>
  <si>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</si>
  <si>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</si>
  <si>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</si>
  <si>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</si>
  <si>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</si>
  <si>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</si>
  <si>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</si>
  <si>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</si>
  <si>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</si>
  <si>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</si>
  <si>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</si>
  <si>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</si>
  <si>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</si>
  <si>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</si>
  <si>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</si>
  <si>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</si>
  <si>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</si>
  <si>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</si>
  <si>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</si>
  <si>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</si>
  <si>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</si>
  <si>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</si>
  <si>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</si>
  <si>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</si>
  <si>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</si>
  <si>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</si>
  <si>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</si>
  <si>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</si>
  <si>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</si>
  <si>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</si>
  <si>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</si>
  <si>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</si>
  <si>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</si>
  <si>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</si>
  <si>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</si>
  <si>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</si>
  <si>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</si>
  <si>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</si>
  <si>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</si>
  <si>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</si>
  <si>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</si>
  <si>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</si>
  <si>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</si>
  <si>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</si>
  <si>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</si>
  <si>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</si>
  <si>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</si>
  <si>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</si>
  <si>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</si>
  <si>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</si>
  <si>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</si>
  <si>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</si>
  <si>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</si>
  <si>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</si>
  <si>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</si>
  <si>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</si>
  <si>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</si>
  <si>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</si>
  <si>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</si>
  <si>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</si>
  <si>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</si>
  <si>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</si>
  <si>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</si>
  <si>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</si>
  <si>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</si>
  <si>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</si>
  <si>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</si>
  <si>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</si>
  <si>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</si>
  <si>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</si>
  <si>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</si>
  <si>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</si>
  <si>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</si>
  <si>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</si>
  <si>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</si>
  <si>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</si>
  <si>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</si>
  <si>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</si>
  <si>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</si>
  <si>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</si>
  <si>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</si>
  <si>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</si>
  <si>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</si>
  <si>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</si>
  <si>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</si>
  <si>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</si>
  <si>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</si>
  <si>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</si>
  <si>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</si>
  <si>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</si>
  <si>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</si>
  <si>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</si>
  <si>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</si>
  <si>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</si>
  <si>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</si>
  <si>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</si>
  <si>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</si>
  <si>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</si>
  <si>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</si>
  <si>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</si>
  <si>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</si>
  <si>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</si>
  <si>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</si>
  <si>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</si>
  <si>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</si>
  <si>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</si>
  <si>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</si>
  <si>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</si>
  <si>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</si>
  <si>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</si>
  <si>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</si>
  <si>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</si>
  <si>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</si>
  <si>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</si>
  <si>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</si>
  <si>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</si>
  <si>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</si>
  <si>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</si>
  <si>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</si>
  <si>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</si>
  <si>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</si>
  <si>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</si>
  <si>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</si>
  <si>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</si>
  <si>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</si>
  <si>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</si>
  <si>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</si>
  <si>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</si>
  <si>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</si>
  <si>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</si>
  <si>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</si>
  <si>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</si>
  <si>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</si>
  <si>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</si>
  <si>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</si>
  <si>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</si>
  <si>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</si>
  <si>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</si>
  <si>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</si>
  <si>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</si>
  <si>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</si>
  <si>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</si>
  <si>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</si>
  <si>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</si>
  <si>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</si>
  <si>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</si>
  <si>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</si>
  <si>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</si>
  <si>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</si>
  <si>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</si>
  <si>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</si>
  <si>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</si>
  <si>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</si>
  <si>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</si>
  <si>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</si>
  <si>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</si>
  <si>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</si>
  <si>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</si>
  <si>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</si>
  <si>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</si>
  <si>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</si>
  <si>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</si>
  <si>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</si>
  <si>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</si>
  <si>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</si>
  <si>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</si>
  <si>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</si>
  <si>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</si>
  <si>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</si>
  <si>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</si>
  <si>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</si>
  <si>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</si>
  <si>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</si>
  <si>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</si>
  <si>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</si>
  <si>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</si>
  <si>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</si>
  <si>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</si>
  <si>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</si>
  <si>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</si>
  <si>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</si>
  <si>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</si>
  <si>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</si>
  <si>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</si>
  <si>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</si>
  <si>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</si>
  <si>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</si>
  <si>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</si>
  <si>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</si>
  <si>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</si>
  <si>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</si>
  <si>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</si>
  <si>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</si>
  <si>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</si>
  <si>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</si>
  <si>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</si>
  <si>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</si>
  <si>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</si>
  <si>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</si>
  <si>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</si>
  <si>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</si>
  <si>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</si>
  <si>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</si>
  <si>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</si>
  <si>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</si>
  <si>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</si>
  <si>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</si>
  <si>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</si>
  <si>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</si>
  <si>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</si>
  <si>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</si>
  <si>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</si>
  <si>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</si>
  <si>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</si>
  <si>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</si>
  <si>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</si>
  <si>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</si>
  <si>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</si>
  <si>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</si>
  <si>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</si>
  <si>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</si>
  <si>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</si>
  <si>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</si>
  <si>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</si>
  <si>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</si>
  <si>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</si>
  <si>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</si>
  <si>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</si>
  <si>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</si>
  <si>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</si>
  <si>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</si>
  <si>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</si>
  <si>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</si>
  <si>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</si>
  <si>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</si>
  <si>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</si>
  <si>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</si>
  <si>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</si>
  <si>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</si>
  <si>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</si>
  <si>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</si>
  <si>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</si>
  <si>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</si>
  <si>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</si>
  <si>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</si>
  <si>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</si>
  <si>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</si>
  <si>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</si>
  <si>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</si>
  <si>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</si>
  <si>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</si>
  <si>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</si>
  <si>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</si>
  <si>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</si>
  <si>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</si>
  <si>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</si>
  <si>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</si>
  <si>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</si>
  <si>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</si>
  <si>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</si>
  <si>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</si>
  <si>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</si>
  <si>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</si>
  <si>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</si>
  <si>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</si>
  <si>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</si>
  <si>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</si>
  <si>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</si>
  <si>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</si>
  <si>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</si>
  <si>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</si>
  <si>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</si>
  <si>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</si>
  <si>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</si>
  <si>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</si>
  <si>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</si>
  <si>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</si>
  <si>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</si>
  <si>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</si>
  <si>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</si>
  <si>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</si>
  <si>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</si>
  <si>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</si>
  <si>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</si>
  <si>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</si>
  <si>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</si>
  <si>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</si>
  <si>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</si>
  <si>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</si>
  <si>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</si>
  <si>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</si>
  <si>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</si>
  <si>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</si>
  <si>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</si>
  <si>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</si>
  <si>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</si>
  <si>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</si>
  <si>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</si>
  <si>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</si>
  <si>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</si>
  <si>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</si>
  <si>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</si>
  <si>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</si>
  <si>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</si>
  <si>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</si>
  <si>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</si>
  <si>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</si>
  <si>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</si>
  <si>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</si>
  <si>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</si>
  <si>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</si>
  <si>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</si>
  <si>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</si>
  <si>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</si>
  <si>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</si>
  <si>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</si>
  <si>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</si>
  <si>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</si>
  <si>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</si>
  <si>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</si>
  <si>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</si>
  <si>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</si>
  <si>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</si>
  <si>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</si>
  <si>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</si>
  <si>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</si>
  <si>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</si>
  <si>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</si>
  <si>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</si>
  <si>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</si>
  <si>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</si>
  <si>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</si>
  <si>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</si>
  <si>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</si>
  <si>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</si>
  <si>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</si>
  <si>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</si>
  <si>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</si>
  <si>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</si>
  <si>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</si>
  <si>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</si>
  <si>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</si>
  <si>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</si>
  <si>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</si>
  <si>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</si>
  <si>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</si>
  <si>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</si>
  <si>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</si>
  <si>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</si>
  <si>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</si>
  <si>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</si>
  <si>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</si>
  <si>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</si>
  <si>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</si>
  <si>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</si>
  <si>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</si>
  <si>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</si>
  <si>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</si>
  <si>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</si>
  <si>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</si>
  <si>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</si>
  <si>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</si>
  <si>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</si>
  <si>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</si>
  <si>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</si>
  <si>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</si>
  <si>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</si>
  <si>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</si>
  <si>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</si>
  <si>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</si>
  <si>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</si>
  <si>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</si>
  <si>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</si>
  <si>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</si>
  <si>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</si>
  <si>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</si>
  <si>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</si>
  <si>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</si>
  <si>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</si>
  <si>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</si>
  <si>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</si>
  <si>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</si>
  <si>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</si>
  <si>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</si>
  <si>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</si>
  <si>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</si>
  <si>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</si>
  <si>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</si>
  <si>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</si>
  <si>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</si>
  <si>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</si>
  <si>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</si>
  <si>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</si>
  <si>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</si>
  <si>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</si>
  <si>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</si>
  <si>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</si>
  <si>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</si>
  <si>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</si>
  <si>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</si>
  <si>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</si>
  <si>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</si>
  <si>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</si>
  <si>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</si>
  <si>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</si>
  <si>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</si>
  <si>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</si>
  <si>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</si>
  <si>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</si>
  <si>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</si>
  <si>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</si>
  <si>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</si>
  <si>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</si>
  <si>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</si>
  <si>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</si>
  <si>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</si>
  <si>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</si>
  <si>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</si>
  <si>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</si>
  <si>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</si>
  <si>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</si>
  <si>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</si>
  <si>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</si>
  <si>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</si>
  <si>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</si>
  <si>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</si>
  <si>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</si>
  <si>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</si>
  <si>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</si>
  <si>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</si>
  <si>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</si>
  <si>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</si>
  <si>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</si>
  <si>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</si>
  <si>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</si>
  <si>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</si>
  <si>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</si>
  <si>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</si>
  <si>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</si>
  <si>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</si>
  <si>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</si>
  <si>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</si>
  <si>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</si>
  <si>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</si>
  <si>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</si>
  <si>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</si>
  <si>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</si>
  <si>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</si>
  <si>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</si>
  <si>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</si>
  <si>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</si>
  <si>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</si>
  <si>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</si>
  <si>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</si>
  <si>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</si>
  <si>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</si>
  <si>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</si>
  <si>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</si>
  <si>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</si>
  <si>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</si>
  <si>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</si>
  <si>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</si>
  <si>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</si>
  <si>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</si>
  <si>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</si>
  <si>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</si>
  <si>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</si>
  <si>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</si>
  <si>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</si>
  <si>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</si>
  <si>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</si>
  <si>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</si>
  <si>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</si>
  <si>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</si>
  <si>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</si>
  <si>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</si>
  <si>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</si>
  <si>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</si>
  <si>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</si>
  <si>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</si>
  <si>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</si>
  <si>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</si>
  <si>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</si>
  <si>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</si>
  <si>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</si>
  <si>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</si>
  <si>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</si>
  <si>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</si>
  <si>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</si>
  <si>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</si>
  <si>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</si>
  <si>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</si>
  <si>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</si>
  <si>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</si>
  <si>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</si>
  <si>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</si>
  <si>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</si>
  <si>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</si>
  <si>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</si>
  <si>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</si>
  <si>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</si>
  <si>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</si>
  <si>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</si>
  <si>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</si>
  <si>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</si>
  <si>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</si>
  <si>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</si>
  <si>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</si>
  <si>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</si>
  <si>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</si>
  <si>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</si>
  <si>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</si>
  <si>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</si>
  <si>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</si>
  <si>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</si>
  <si>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</si>
  <si>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</si>
  <si>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</si>
  <si>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</si>
  <si>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</si>
  <si>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</si>
  <si>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</si>
  <si>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</si>
  <si>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</si>
  <si>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</si>
  <si>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</si>
  <si>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</si>
  <si>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</si>
  <si>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</si>
  <si>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</si>
  <si>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</si>
  <si>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</si>
  <si>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</si>
  <si>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</si>
  <si>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</si>
  <si>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</si>
  <si>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</si>
  <si>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</si>
  <si>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</si>
  <si>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</si>
  <si>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</si>
  <si>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</si>
  <si>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</si>
  <si>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</si>
  <si>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</si>
  <si>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</si>
  <si>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</si>
  <si>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</si>
  <si>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</si>
  <si>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</si>
  <si>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</si>
  <si>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</si>
  <si>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</si>
  <si>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</si>
  <si>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</si>
  <si>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</si>
  <si>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</si>
  <si>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</si>
  <si>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</si>
  <si>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</si>
  <si>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</si>
  <si>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</si>
  <si>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</si>
  <si>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</si>
  <si>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</si>
  <si>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</si>
  <si>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</si>
  <si>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</si>
  <si>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</si>
  <si>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</si>
  <si>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</si>
  <si>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</si>
  <si>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</si>
  <si>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</si>
  <si>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</si>
  <si>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</si>
  <si>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</si>
  <si>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</si>
  <si>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</si>
  <si>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</si>
  <si>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</si>
  <si>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</si>
  <si>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</si>
  <si>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</si>
  <si>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</si>
  <si>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</si>
  <si>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</si>
  <si>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</si>
  <si>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</si>
  <si>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</si>
  <si>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</si>
  <si>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</si>
  <si>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</si>
  <si>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</si>
  <si>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</si>
  <si>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</si>
  <si>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</si>
  <si>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</si>
  <si>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</si>
  <si>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</si>
  <si>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</si>
  <si>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</si>
  <si>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</si>
  <si>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</si>
  <si>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</si>
  <si>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</si>
  <si>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</si>
  <si>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</si>
  <si>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</si>
  <si>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</si>
  <si>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</si>
  <si>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</si>
  <si>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</si>
  <si>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</si>
  <si>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</si>
  <si>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</si>
  <si>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</si>
  <si>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</si>
  <si>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</si>
  <si>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</si>
  <si>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</si>
  <si>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</si>
  <si>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</si>
  <si>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</si>
  <si>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</si>
  <si>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</si>
  <si>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</si>
  <si>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</si>
  <si>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</si>
  <si>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</si>
  <si>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</si>
  <si>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</si>
  <si>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</si>
  <si>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</si>
  <si>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</si>
  <si>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</si>
  <si>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</si>
  <si>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</si>
  <si>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</si>
  <si>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</si>
  <si>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</si>
  <si>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</si>
  <si>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</si>
  <si>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</si>
  <si>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</si>
  <si>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</si>
  <si>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</si>
  <si>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</si>
  <si>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</si>
  <si>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</si>
  <si>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</si>
  <si>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</si>
  <si>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</si>
  <si>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</si>
  <si>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</si>
  <si>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</si>
  <si>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</si>
  <si>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</si>
  <si>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</si>
  <si>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</si>
  <si>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</si>
  <si>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</si>
  <si>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</si>
  <si>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</si>
  <si>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</si>
  <si>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</si>
  <si>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</si>
  <si>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</si>
  <si>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</si>
  <si>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</si>
  <si>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</si>
  <si>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</si>
  <si>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</si>
  <si>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</si>
  <si>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</si>
  <si>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</si>
  <si>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</si>
  <si>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</si>
  <si>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</si>
  <si>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</si>
  <si>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</si>
  <si>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</si>
  <si>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</si>
  <si>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</si>
  <si>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</si>
  <si>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</si>
  <si>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</si>
  <si>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</si>
  <si>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</si>
  <si>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</si>
  <si>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</si>
  <si>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</si>
  <si>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</si>
  <si>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</si>
  <si>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</si>
  <si>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</si>
  <si>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</si>
  <si>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</si>
  <si>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</si>
  <si>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</si>
  <si>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</si>
  <si>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</si>
  <si>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</si>
  <si>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</si>
  <si>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</si>
  <si>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</si>
  <si>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</si>
  <si>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</si>
  <si>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</si>
  <si>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</si>
  <si>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</si>
  <si>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</si>
  <si>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</si>
  <si>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</si>
  <si>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</si>
  <si>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</si>
  <si>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</si>
  <si>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</si>
  <si>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</si>
  <si>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</si>
  <si>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</si>
  <si>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</si>
  <si>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</si>
  <si>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</si>
  <si>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</si>
  <si>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</si>
  <si>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</si>
  <si>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</si>
  <si>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</si>
  <si>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</si>
  <si>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</si>
  <si>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</si>
  <si>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</si>
  <si>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</si>
  <si>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</si>
  <si>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</si>
  <si>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</si>
  <si>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</si>
  <si>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</si>
  <si>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</si>
  <si>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</si>
  <si>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</si>
  <si>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</si>
  <si>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</si>
  <si>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</si>
  <si>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</si>
  <si>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</si>
  <si>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</si>
  <si>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</si>
  <si>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</si>
  <si>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</si>
  <si>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</si>
  <si>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</si>
  <si>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</si>
  <si>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</si>
  <si>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</si>
  <si>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</si>
  <si>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</si>
  <si>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</si>
  <si>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</si>
  <si>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</si>
  <si>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</si>
  <si>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</si>
  <si>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</si>
  <si>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</si>
  <si>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</si>
  <si>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</si>
  <si>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</si>
  <si>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</si>
  <si>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</si>
  <si>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</si>
  <si>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</si>
  <si>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</si>
  <si>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</si>
  <si>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</si>
  <si>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</si>
  <si>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</si>
  <si>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</si>
  <si>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</si>
  <si>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</si>
  <si>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</si>
  <si>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</si>
  <si>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</si>
  <si>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</si>
  <si>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</si>
  <si>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</si>
  <si>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</si>
  <si>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</si>
  <si>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</si>
  <si>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</si>
  <si>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</si>
  <si>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</si>
  <si>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</si>
  <si>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</si>
  <si>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</si>
  <si>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</si>
  <si>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</si>
  <si>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</si>
  <si>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</si>
  <si>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</si>
  <si>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</si>
  <si>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</si>
  <si>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</si>
  <si>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</si>
  <si>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</si>
  <si>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</si>
  <si>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</si>
  <si>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</si>
  <si>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</si>
  <si>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</si>
  <si>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</si>
  <si>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</si>
  <si>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</si>
  <si>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</si>
  <si>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</si>
  <si>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</si>
  <si>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</si>
  <si>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</si>
  <si>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</si>
  <si>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</si>
  <si>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</si>
  <si>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</si>
  <si>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</si>
  <si>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</si>
  <si>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</si>
  <si>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</si>
  <si>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</si>
  <si>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</si>
  <si>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</si>
  <si>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</si>
  <si>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</si>
  <si>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</si>
  <si>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</si>
  <si>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</si>
  <si>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</si>
  <si>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</si>
  <si>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</si>
  <si>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</si>
  <si>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</si>
  <si>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</si>
  <si>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</si>
  <si>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</si>
  <si>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</si>
  <si>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</si>
  <si>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</si>
  <si>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</si>
  <si>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</si>
  <si>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</si>
  <si>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</si>
  <si>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</si>
  <si>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</si>
  <si>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</si>
  <si>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</si>
  <si>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</si>
  <si>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</si>
  <si>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</si>
  <si>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</si>
  <si>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</si>
  <si>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</si>
  <si>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</si>
  <si>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</si>
  <si>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</si>
  <si>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</si>
  <si>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</si>
  <si>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</si>
  <si>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</si>
  <si>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</si>
  <si>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</si>
  <si>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</si>
  <si>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</si>
  <si>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</si>
  <si>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</si>
  <si>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</si>
  <si>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</si>
  <si>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</si>
  <si>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</si>
  <si>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</si>
  <si>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</si>
  <si>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</si>
  <si>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</si>
  <si>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</si>
  <si>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</si>
  <si>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</si>
  <si>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</si>
  <si>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</si>
  <si>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</si>
  <si>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</si>
  <si>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</si>
  <si>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</si>
  <si>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</si>
  <si>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</si>
  <si>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</si>
  <si>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</si>
  <si>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</si>
  <si>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</si>
  <si>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</si>
  <si>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</si>
  <si>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</si>
  <si>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</si>
  <si>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</si>
  <si>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</si>
  <si>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</si>
  <si>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</si>
  <si>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</si>
  <si>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</si>
  <si>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</si>
  <si>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</si>
  <si>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</si>
  <si>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</si>
  <si>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</si>
  <si>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</si>
  <si>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</si>
  <si>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</si>
  <si>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</si>
  <si>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</si>
  <si>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</si>
  <si>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</si>
  <si>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</si>
  <si>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</si>
  <si>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</si>
  <si>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</si>
  <si>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</si>
  <si>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</si>
  <si>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</si>
  <si>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</si>
  <si>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</si>
  <si>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</si>
  <si>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</si>
  <si>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</si>
  <si>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</si>
  <si>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</si>
  <si>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</si>
  <si>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</si>
  <si>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</si>
  <si>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</si>
  <si>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</si>
  <si>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</si>
  <si>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</si>
  <si>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</si>
  <si>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</si>
  <si>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</si>
  <si>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</si>
  <si>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</si>
  <si>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</si>
  <si>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</si>
  <si>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</si>
  <si>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</si>
  <si>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</si>
  <si>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</si>
  <si>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</si>
  <si>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</si>
  <si>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</si>
  <si>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</si>
  <si>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</si>
  <si>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</si>
  <si>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</si>
  <si>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</si>
  <si>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</si>
  <si>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</si>
  <si>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</si>
  <si>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</si>
  <si>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</si>
  <si>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</si>
  <si>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</si>
  <si>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</si>
  <si>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</si>
  <si>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</si>
  <si>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</si>
  <si>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</si>
  <si>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</si>
  <si>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</si>
  <si>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</si>
  <si>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</si>
  <si>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</si>
  <si>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</si>
  <si>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</si>
  <si>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</si>
  <si>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</si>
  <si>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</si>
  <si>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</si>
  <si>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</si>
  <si>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</si>
  <si>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</si>
  <si>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</si>
  <si>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</si>
  <si>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</si>
  <si>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</si>
  <si>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</si>
  <si>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</si>
  <si>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</si>
  <si>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</si>
  <si>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</si>
  <si>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</si>
  <si>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</si>
  <si>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</si>
  <si>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</si>
  <si>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</si>
  <si>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</si>
  <si>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</si>
  <si>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</si>
  <si>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</si>
  <si>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</si>
  <si>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</si>
  <si>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</si>
  <si>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</si>
  <si>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</si>
  <si>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</si>
  <si>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</si>
  <si>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</si>
  <si>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</si>
  <si>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</si>
  <si>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</si>
  <si>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</si>
  <si>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</si>
  <si>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</si>
  <si>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</si>
  <si>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</si>
  <si>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</si>
  <si>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</si>
  <si>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</si>
  <si>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</si>
  <si>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</si>
  <si>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</si>
  <si>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</si>
  <si>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</si>
  <si>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</si>
  <si>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</si>
  <si>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</si>
  <si>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</si>
  <si>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</si>
  <si>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</si>
  <si>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</si>
  <si>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</si>
  <si>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</si>
  <si>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</si>
  <si>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</si>
  <si>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</si>
  <si>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</si>
  <si>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</si>
  <si>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</si>
  <si>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</si>
  <si>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</si>
  <si>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</si>
  <si>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</si>
  <si>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</si>
  <si>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</si>
  <si>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</si>
  <si>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</si>
  <si>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</si>
  <si>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</si>
  <si>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</si>
  <si>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</si>
  <si>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</si>
  <si>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</si>
  <si>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</si>
  <si>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</si>
  <si>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</si>
  <si>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</si>
  <si>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</si>
  <si>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</si>
  <si>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</si>
  <si>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</si>
  <si>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</si>
  <si>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</si>
  <si>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</si>
  <si>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</si>
  <si>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</si>
  <si>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</si>
  <si>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</si>
  <si>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</si>
  <si>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</si>
  <si>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</si>
  <si>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</si>
  <si>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</si>
  <si>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</si>
  <si>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</si>
  <si>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</si>
  <si>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</si>
  <si>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</si>
  <si>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</si>
  <si>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</si>
  <si>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</si>
  <si>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</si>
  <si>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</si>
  <si>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</si>
  <si>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</si>
  <si>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</si>
  <si>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</si>
  <si>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</si>
  <si>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</si>
  <si>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</si>
  <si>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</si>
  <si>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</si>
  <si>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</si>
  <si>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</si>
  <si>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</si>
  <si>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</si>
  <si>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</si>
  <si>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</si>
  <si>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</si>
  <si>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</si>
  <si>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</si>
  <si>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</si>
  <si>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</si>
  <si>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</si>
  <si>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</si>
  <si>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</si>
  <si>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</si>
  <si>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</si>
  <si>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</si>
  <si>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</si>
  <si>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</si>
  <si>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</si>
  <si>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</si>
  <si>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</si>
  <si>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</si>
  <si>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</si>
  <si>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</si>
  <si>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</si>
  <si>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</si>
  <si>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</si>
  <si>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</si>
  <si>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</si>
  <si>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</si>
  <si>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</si>
  <si>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</si>
  <si>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</si>
  <si>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</si>
  <si>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</si>
  <si>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</si>
  <si>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</si>
  <si>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</si>
  <si>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</si>
  <si>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</si>
  <si>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</si>
  <si>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</si>
  <si>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</si>
  <si>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</si>
  <si>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</si>
  <si>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</si>
  <si>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</si>
  <si>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</si>
  <si>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</si>
  <si>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</si>
  <si>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</si>
  <si>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</si>
  <si>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</si>
  <si>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</si>
  <si>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</si>
  <si>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</si>
  <si>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</si>
  <si>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</si>
  <si>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</si>
  <si>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</si>
  <si>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</si>
  <si>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</si>
  <si>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</si>
  <si>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</si>
  <si>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</si>
  <si>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</si>
  <si>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</si>
  <si>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</si>
  <si>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</si>
  <si>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</si>
  <si>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</si>
  <si>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</si>
  <si>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</si>
  <si>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</si>
  <si>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</si>
  <si>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</si>
  <si>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</si>
  <si>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</si>
  <si>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</si>
  <si>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</si>
  <si>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</si>
  <si>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</si>
  <si>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</si>
  <si>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</si>
  <si>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</si>
  <si>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</si>
  <si>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</si>
  <si>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</si>
  <si>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</si>
  <si>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</si>
  <si>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</si>
  <si>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</si>
  <si>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</si>
  <si>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</si>
  <si>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</si>
  <si>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</si>
  <si>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</si>
  <si>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</si>
  <si>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</si>
  <si>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</si>
  <si>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</si>
  <si>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</si>
  <si>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</si>
  <si>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</si>
  <si>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</si>
  <si>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</si>
  <si>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</si>
  <si>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</si>
  <si>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</si>
  <si>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</si>
  <si>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</si>
  <si>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</si>
  <si>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</si>
  <si>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</si>
  <si>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</si>
  <si>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</si>
  <si>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</si>
  <si>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</si>
  <si>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</si>
  <si>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</si>
  <si>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</si>
  <si>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</si>
  <si>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</si>
  <si>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</si>
  <si>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</si>
  <si>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</si>
  <si>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</si>
  <si>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</si>
  <si>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</si>
  <si>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</si>
  <si>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</si>
  <si>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</si>
  <si>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</si>
  <si>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</si>
  <si>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</si>
  <si>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</si>
  <si>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</si>
  <si>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</si>
  <si>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</si>
  <si>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</si>
  <si>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</si>
  <si>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</si>
  <si>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</si>
  <si>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</si>
  <si>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</si>
  <si>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</si>
  <si>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</si>
  <si>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</si>
  <si>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</si>
  <si>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</si>
  <si>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</si>
  <si>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</si>
  <si>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</si>
  <si>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</si>
  <si>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</si>
  <si>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</si>
  <si>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</si>
  <si>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</si>
  <si>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</si>
  <si>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</si>
  <si>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</si>
  <si>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</si>
  <si>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</si>
  <si>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</si>
  <si>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</si>
  <si>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</si>
  <si>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</si>
  <si>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</si>
  <si>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</si>
  <si>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</si>
  <si>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</si>
  <si>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</si>
  <si>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</si>
  <si>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</si>
  <si>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</si>
  <si>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</si>
  <si>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</si>
  <si>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</si>
  <si>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</si>
  <si>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</si>
  <si>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</si>
  <si>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</si>
  <si>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</si>
  <si>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</si>
  <si>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</si>
  <si>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</si>
  <si>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</si>
  <si>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</si>
  <si>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</si>
  <si>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</si>
  <si>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</si>
  <si>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</si>
  <si>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</si>
  <si>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</si>
  <si>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</si>
  <si>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</si>
  <si>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</si>
  <si>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</si>
  <si>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</si>
  <si>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</si>
  <si>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</si>
  <si>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</si>
  <si>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</si>
  <si>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</si>
  <si>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</si>
  <si>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</si>
  <si>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</si>
  <si>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</si>
  <si>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</si>
  <si>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</si>
  <si>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</si>
  <si>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</si>
  <si>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</si>
  <si>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</si>
  <si>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</si>
  <si>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</si>
  <si>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</si>
  <si>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</si>
  <si>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</si>
  <si>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</si>
  <si>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</si>
  <si>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</si>
  <si>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</si>
  <si>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</si>
  <si>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</si>
  <si>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</si>
  <si>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</si>
  <si>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</si>
  <si>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</si>
  <si>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</si>
  <si>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</si>
  <si>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</si>
  <si>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</si>
  <si>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</si>
  <si>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</si>
  <si>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</si>
  <si>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</si>
  <si>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</si>
  <si>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</si>
  <si>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</si>
  <si>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</si>
  <si>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</si>
  <si>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</si>
  <si>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</si>
  <si>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</si>
  <si>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</si>
  <si>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</si>
  <si>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</si>
  <si>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</si>
  <si>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</si>
  <si>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</si>
  <si>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</si>
  <si>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</si>
  <si>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</si>
  <si>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</si>
  <si>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</si>
  <si>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</si>
  <si>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</si>
  <si>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</si>
  <si>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</si>
  <si>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</si>
  <si>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</si>
  <si>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</si>
  <si>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</si>
  <si>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</si>
  <si>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</si>
  <si>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</si>
  <si>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</si>
  <si>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</si>
  <si>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</si>
  <si>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</si>
  <si>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</si>
  <si>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</si>
  <si>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</si>
  <si>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</si>
  <si>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</si>
  <si>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</si>
  <si>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</si>
  <si>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</si>
  <si>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</si>
  <si>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</si>
  <si>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</si>
  <si>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</si>
  <si>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</si>
  <si>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</si>
  <si>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</si>
  <si>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</si>
  <si>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</si>
  <si>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</si>
  <si>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</si>
  <si>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</si>
  <si>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</si>
  <si>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</si>
  <si>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</si>
  <si>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</si>
  <si>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</si>
  <si>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</si>
  <si>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</si>
  <si>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</si>
  <si>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</si>
  <si>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</si>
  <si>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</si>
  <si>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</si>
  <si>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</si>
  <si>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</si>
  <si>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</si>
  <si>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</si>
  <si>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</si>
  <si>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</si>
  <si>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</si>
  <si>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</si>
  <si>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</si>
  <si>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</si>
  <si>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</si>
  <si>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</si>
  <si>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</si>
  <si>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</si>
  <si>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</si>
  <si>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</si>
  <si>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</si>
  <si>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</si>
  <si>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</si>
  <si>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</si>
  <si>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</si>
  <si>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</si>
  <si>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</si>
  <si>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</si>
  <si>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</si>
  <si>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</si>
  <si>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</si>
  <si>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</si>
  <si>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</si>
  <si>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</si>
  <si>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</si>
  <si>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</si>
  <si>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</si>
  <si>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</si>
  <si>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</si>
  <si>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</si>
  <si>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</si>
  <si>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</si>
  <si>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</si>
  <si>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</si>
  <si>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</si>
  <si>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</si>
  <si>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</si>
  <si>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</si>
  <si>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</si>
  <si>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</si>
  <si>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</si>
  <si>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</si>
  <si>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</si>
  <si>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</si>
  <si>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</si>
  <si>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</si>
  <si>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</si>
  <si>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</si>
  <si>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</si>
  <si>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</si>
  <si>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</si>
  <si>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</si>
  <si>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</si>
  <si>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</si>
  <si>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</si>
  <si>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</si>
  <si>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</si>
  <si>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</si>
  <si>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</si>
  <si>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</si>
  <si>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</si>
  <si>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</si>
  <si>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</si>
  <si>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</si>
  <si>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</si>
  <si>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</si>
  <si>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</si>
  <si>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</si>
  <si>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</si>
  <si>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</si>
  <si>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</si>
  <si>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</si>
  <si>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</si>
  <si>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</si>
  <si>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</si>
  <si>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</si>
  <si>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</si>
  <si>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</si>
  <si>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</si>
  <si>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</si>
  <si>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</si>
  <si>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</si>
  <si>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</si>
  <si>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</si>
  <si>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</si>
  <si>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</si>
  <si>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</si>
  <si>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</si>
  <si>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</si>
  <si>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</si>
  <si>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</si>
  <si>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</si>
  <si>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</si>
  <si>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</si>
  <si>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</si>
  <si>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</si>
  <si>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</si>
  <si>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</si>
  <si>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</si>
  <si>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</si>
  <si>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</si>
  <si>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</si>
  <si>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</si>
  <si>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</si>
  <si>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</si>
  <si>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</si>
  <si>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</si>
  <si>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</si>
  <si>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</si>
  <si>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</si>
  <si>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</si>
  <si>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</si>
  <si>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</si>
  <si>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</si>
  <si>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</si>
  <si>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</si>
  <si>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</si>
  <si>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</si>
  <si>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</si>
  <si>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</si>
  <si>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</si>
  <si>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</si>
  <si>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</si>
  <si>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</si>
  <si>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</si>
  <si>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</si>
  <si>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</si>
  <si>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</si>
  <si>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</si>
  <si>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</si>
  <si>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</si>
  <si>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</si>
  <si>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</si>
  <si>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</si>
  <si>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</si>
  <si>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</si>
  <si>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</si>
  <si>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</si>
  <si>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</si>
  <si>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</si>
  <si>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</si>
  <si>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</si>
  <si>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</si>
  <si>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</si>
  <si>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</si>
  <si>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</si>
  <si>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</si>
  <si>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</si>
  <si>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</si>
  <si>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</si>
  <si>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</si>
  <si>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</si>
  <si>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</si>
  <si>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</si>
  <si>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</si>
  <si>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</si>
  <si>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</si>
  <si>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</si>
  <si>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</si>
  <si>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</si>
  <si>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</si>
  <si>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</si>
  <si>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</si>
  <si>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</si>
  <si>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</si>
  <si>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</si>
  <si>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</si>
  <si>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</si>
  <si>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</si>
  <si>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</si>
  <si>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</si>
  <si>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</si>
  <si>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</si>
  <si>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</si>
  <si>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</si>
  <si>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</si>
  <si>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</si>
  <si>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</si>
  <si>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</si>
  <si>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</si>
  <si>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</si>
  <si>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</si>
  <si>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</si>
  <si>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</si>
  <si>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</si>
  <si>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</si>
  <si>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</si>
  <si>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</si>
  <si>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</si>
  <si>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</si>
  <si>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</si>
  <si>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</si>
  <si>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</si>
  <si>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</si>
  <si>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</si>
  <si>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</si>
  <si>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</si>
  <si>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</si>
  <si>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</si>
  <si>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</si>
  <si>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</si>
  <si>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</si>
  <si>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</si>
  <si>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</si>
  <si>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</si>
  <si>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</si>
  <si>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</si>
  <si>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</si>
  <si>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</si>
  <si>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</si>
  <si>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</si>
  <si>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</si>
  <si>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</si>
  <si>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</si>
  <si>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</si>
  <si>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</si>
  <si>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</si>
  <si>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</si>
  <si>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</si>
  <si>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</si>
  <si>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</si>
  <si>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</si>
  <si>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</si>
  <si>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</si>
  <si>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</si>
  <si>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</si>
  <si>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</si>
  <si>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</si>
  <si>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</si>
  <si>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</si>
  <si>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</si>
  <si>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</si>
  <si>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</si>
  <si>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</si>
  <si>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</si>
  <si>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</si>
  <si>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</si>
  <si>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</si>
  <si>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</si>
  <si>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</si>
  <si>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</si>
  <si>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</si>
  <si>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</si>
  <si>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</si>
  <si>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</si>
  <si>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</si>
  <si>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</si>
  <si>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</si>
  <si>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</si>
  <si>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</si>
  <si>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</si>
  <si>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</si>
  <si>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</si>
  <si>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</si>
  <si>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</si>
  <si>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</si>
  <si>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</si>
  <si>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</si>
  <si>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</si>
  <si>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</si>
  <si>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</si>
  <si>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</si>
  <si>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</si>
  <si>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</si>
  <si>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</si>
  <si>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</si>
  <si>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</si>
  <si>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</si>
  <si>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</si>
  <si>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</si>
  <si>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</si>
  <si>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</si>
  <si>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</si>
  <si>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</si>
  <si>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</si>
  <si>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</si>
  <si>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</si>
  <si>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</si>
  <si>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</si>
  <si>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</si>
  <si>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</si>
  <si>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</si>
  <si>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</si>
  <si>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</si>
  <si>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</si>
  <si>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</si>
  <si>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</si>
  <si>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</si>
  <si>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</si>
  <si>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</si>
  <si>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</si>
  <si>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</si>
  <si>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</si>
  <si>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</si>
  <si>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</si>
  <si>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</si>
  <si>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</si>
  <si>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</si>
  <si>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</si>
  <si>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</si>
  <si>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</si>
  <si>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</si>
  <si>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</si>
  <si>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</si>
  <si>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</si>
  <si>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</si>
  <si>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</si>
  <si>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</si>
  <si>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</si>
  <si>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</si>
  <si>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</si>
  <si>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</si>
  <si>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</si>
  <si>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</si>
  <si>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</si>
  <si>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</si>
  <si>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</si>
  <si>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</si>
  <si>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</si>
  <si>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</si>
  <si>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</si>
  <si>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</si>
  <si>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</si>
  <si>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</si>
  <si>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</si>
  <si>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</si>
  <si>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</si>
  <si>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</si>
  <si>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</si>
  <si>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</si>
  <si>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</si>
  <si>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</si>
  <si>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</si>
  <si>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</si>
  <si>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</si>
  <si>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</si>
  <si>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</si>
  <si>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</si>
  <si>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</si>
  <si>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</si>
  <si>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</si>
  <si>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</si>
  <si>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</si>
  <si>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</si>
  <si>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</si>
  <si>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</si>
  <si>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</si>
  <si>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</si>
  <si>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</si>
  <si>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</si>
  <si>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</si>
  <si>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</si>
  <si>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</si>
  <si>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</si>
  <si>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</si>
  <si>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</si>
  <si>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</si>
  <si>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</si>
  <si>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</si>
  <si>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</si>
  <si>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</si>
  <si>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</si>
  <si>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</si>
  <si>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</si>
  <si>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</si>
  <si>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</si>
  <si>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</si>
  <si>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</si>
  <si>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</si>
  <si>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</si>
  <si>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</si>
  <si>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</si>
  <si>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</si>
  <si>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</si>
  <si>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</si>
  <si>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</si>
  <si>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</si>
  <si>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</si>
  <si>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</si>
  <si>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</si>
  <si>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</si>
  <si>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</si>
  <si>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</si>
  <si>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</si>
  <si>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</si>
  <si>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</si>
  <si>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</si>
  <si>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</si>
  <si>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</si>
  <si>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</si>
  <si>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</si>
  <si>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</si>
  <si>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</si>
  <si>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</si>
  <si>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</si>
  <si>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</si>
  <si>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</si>
  <si>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</si>
  <si>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</si>
  <si>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</si>
  <si>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</si>
  <si>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</si>
  <si>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</si>
  <si>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</si>
  <si>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</si>
  <si>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</si>
  <si>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</si>
  <si>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</si>
  <si>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</si>
  <si>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</si>
  <si>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</si>
  <si>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</si>
  <si>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</si>
  <si>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</si>
  <si>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</si>
  <si>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</si>
  <si>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</si>
  <si>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</si>
  <si>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</si>
  <si>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</si>
  <si>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</si>
  <si>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</si>
  <si>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</si>
  <si>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</si>
  <si>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</si>
  <si>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</si>
  <si>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</si>
  <si>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</si>
  <si>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</si>
  <si>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</si>
  <si>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</si>
  <si>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</si>
  <si>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</si>
  <si>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</si>
  <si>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</si>
  <si>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</si>
  <si>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</si>
  <si>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</si>
  <si>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</si>
  <si>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</si>
  <si>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</si>
  <si>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</si>
  <si>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</si>
  <si>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</si>
  <si>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</si>
  <si>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</si>
  <si>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</si>
  <si>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</si>
  <si>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</si>
  <si>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</si>
  <si>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</si>
  <si>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</si>
  <si>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</si>
  <si>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</si>
  <si>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</si>
  <si>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</si>
  <si>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</si>
  <si>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</si>
  <si>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</si>
  <si>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</si>
  <si>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</si>
  <si>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</si>
  <si>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</si>
  <si>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</si>
  <si>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</si>
  <si>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</si>
  <si>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</si>
  <si>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</si>
  <si>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</si>
  <si>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</si>
  <si>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</si>
  <si>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</si>
  <si>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</si>
  <si>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</si>
  <si>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</si>
  <si>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</si>
  <si>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</si>
  <si>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</si>
  <si>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</si>
  <si>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</si>
  <si>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</si>
  <si>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</si>
  <si>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</si>
  <si>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</si>
  <si>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</si>
  <si>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</si>
  <si>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</si>
  <si>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</si>
  <si>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</si>
  <si>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</si>
  <si>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</si>
  <si>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</si>
  <si>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</si>
  <si>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</si>
  <si>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</si>
  <si>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</si>
  <si>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</si>
  <si>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</si>
  <si>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</si>
  <si>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</si>
  <si>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</si>
  <si>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</si>
  <si>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</si>
  <si>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</si>
  <si>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</si>
  <si>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</si>
  <si>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</si>
  <si>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</si>
  <si>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</si>
  <si>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</si>
  <si>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</si>
  <si>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</si>
  <si>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</si>
  <si>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</si>
  <si>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</si>
  <si>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</si>
  <si>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</si>
  <si>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</si>
  <si>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</si>
  <si>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</si>
  <si>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</si>
  <si>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</si>
  <si>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</si>
  <si>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</si>
  <si>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</si>
  <si>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</si>
  <si>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</si>
  <si>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</si>
  <si>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</si>
  <si>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</si>
  <si>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</si>
  <si>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</si>
  <si>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</si>
  <si>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</si>
  <si>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</si>
  <si>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</si>
  <si>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</si>
  <si>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</si>
  <si>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</si>
  <si>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</si>
  <si>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</si>
  <si>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</si>
  <si>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</si>
  <si>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</si>
  <si>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</si>
  <si>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</si>
  <si>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</si>
  <si>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</si>
  <si>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</si>
  <si>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</si>
  <si>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</si>
  <si>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</si>
  <si>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</si>
  <si>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</si>
  <si>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</si>
  <si>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</si>
  <si>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</si>
  <si>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</si>
  <si>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</si>
  <si>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</si>
  <si>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</si>
  <si>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</si>
  <si>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</si>
  <si>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</si>
  <si>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</si>
  <si>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</si>
  <si>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</si>
  <si>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</si>
  <si>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</si>
  <si>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</si>
  <si>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</si>
  <si>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</si>
  <si>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</si>
  <si>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</si>
  <si>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</si>
  <si>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</si>
  <si>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</si>
  <si>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</si>
  <si>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</si>
  <si>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</si>
  <si>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</si>
  <si>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</si>
  <si>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</si>
  <si>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</si>
  <si>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</si>
  <si>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</si>
  <si>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</si>
  <si>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</si>
  <si>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</si>
  <si>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</si>
  <si>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</si>
  <si>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</si>
  <si>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</si>
  <si>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</si>
  <si>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</si>
  <si>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</si>
  <si>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</si>
  <si>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</si>
  <si>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</si>
  <si>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</si>
  <si>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</si>
  <si>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</si>
  <si>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</si>
  <si>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</si>
  <si>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</si>
  <si>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</si>
  <si>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</si>
  <si>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</si>
  <si>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</si>
  <si>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</si>
  <si>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</si>
  <si>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</si>
  <si>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</si>
  <si>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</si>
  <si>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</si>
  <si>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</si>
  <si>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</si>
  <si>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</si>
  <si>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</si>
  <si>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</si>
  <si>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</si>
  <si>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</si>
  <si>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</si>
  <si>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</si>
  <si>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</si>
  <si>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</si>
  <si>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</si>
  <si>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</si>
  <si>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</si>
  <si>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</si>
  <si>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</si>
  <si>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</si>
  <si>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</si>
  <si>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</si>
  <si>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</si>
  <si>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</si>
  <si>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</si>
  <si>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</si>
  <si>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</si>
  <si>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</si>
  <si>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</si>
  <si>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</si>
  <si>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</si>
  <si>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</si>
  <si>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</si>
  <si>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</si>
  <si>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</si>
  <si>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</si>
  <si>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</si>
  <si>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</si>
  <si>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</si>
  <si>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</si>
  <si>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</si>
  <si>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</si>
  <si>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</si>
  <si>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</si>
  <si>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</si>
  <si>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</si>
  <si>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</si>
  <si>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</si>
  <si>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</si>
  <si>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</si>
  <si>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</si>
  <si>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</si>
  <si>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</si>
  <si>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</si>
  <si>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</si>
  <si>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</si>
  <si>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</si>
  <si>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</si>
  <si>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</si>
  <si>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</si>
  <si>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</si>
  <si>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</si>
  <si>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</si>
  <si>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</si>
  <si>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</si>
  <si>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</si>
  <si>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</si>
  <si>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</si>
  <si>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</si>
  <si>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</si>
  <si>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</si>
  <si>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</si>
  <si>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</si>
  <si>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</si>
  <si>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</si>
  <si>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</si>
  <si>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</si>
  <si>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</si>
  <si>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</si>
  <si>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</si>
  <si>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</si>
  <si>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</si>
  <si>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</si>
  <si>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</si>
  <si>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</si>
  <si>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</si>
  <si>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</si>
  <si>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</si>
  <si>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</si>
  <si>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</si>
  <si>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</si>
  <si>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</si>
  <si>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</si>
  <si>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</si>
  <si>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</si>
  <si>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</si>
  <si>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</si>
  <si>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</si>
  <si>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</si>
  <si>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</si>
  <si>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</si>
  <si>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</si>
  <si>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</si>
  <si>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</si>
  <si>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</si>
  <si>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</si>
  <si>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</si>
  <si>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</si>
  <si>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</si>
  <si>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</si>
  <si>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</si>
  <si>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</si>
  <si>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</si>
  <si>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</si>
  <si>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</si>
  <si>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</si>
  <si>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</si>
  <si>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</si>
  <si>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</si>
  <si>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</si>
  <si>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</si>
  <si>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</si>
  <si>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</si>
  <si>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</si>
  <si>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</si>
  <si>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</si>
  <si>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</si>
  <si>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</si>
  <si>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</si>
  <si>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</si>
  <si>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</si>
  <si>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</si>
  <si>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</si>
  <si>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</si>
  <si>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</si>
  <si>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</si>
  <si>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</si>
  <si>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</si>
  <si>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</si>
  <si>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</si>
  <si>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</si>
  <si>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</si>
  <si>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</si>
  <si>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</si>
  <si>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</si>
  <si>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</si>
  <si>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</si>
  <si>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</si>
  <si>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</si>
  <si>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</si>
  <si>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</si>
  <si>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</si>
  <si>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</si>
  <si>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</si>
  <si>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</si>
  <si>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</si>
  <si>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</si>
  <si>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</si>
  <si>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</si>
  <si>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</si>
  <si>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</si>
  <si>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</si>
  <si>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</si>
  <si>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</si>
  <si>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</si>
  <si>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</si>
  <si>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</si>
  <si>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</si>
  <si>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</si>
  <si>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</si>
  <si>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</si>
  <si>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</si>
  <si>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</si>
  <si>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</si>
  <si>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</si>
  <si>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</si>
  <si>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</si>
  <si>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</si>
  <si>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</si>
  <si>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</si>
  <si>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</si>
  <si>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</si>
  <si>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</si>
  <si>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</si>
  <si>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</si>
  <si>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</si>
  <si>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</si>
  <si>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</si>
  <si>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</si>
  <si>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</si>
  <si>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</si>
  <si>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</si>
  <si>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</si>
  <si>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</si>
  <si>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</si>
  <si>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</si>
  <si>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</si>
  <si>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</si>
  <si>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</si>
  <si>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</si>
  <si>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</si>
  <si>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</si>
  <si>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</si>
  <si>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</si>
  <si>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</si>
  <si>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</si>
  <si>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</si>
  <si>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</si>
  <si>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</si>
  <si>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</si>
  <si>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</si>
  <si>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</si>
  <si>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</si>
  <si>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</si>
  <si>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</si>
  <si>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</si>
  <si>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</si>
  <si>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</si>
  <si>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</si>
  <si>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</si>
  <si>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</si>
  <si>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</si>
  <si>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</si>
  <si>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</si>
  <si>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</si>
  <si>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</si>
  <si>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</si>
  <si>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</si>
  <si>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</si>
  <si>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</si>
  <si>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</si>
  <si>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</si>
  <si>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</si>
  <si>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</si>
  <si>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</si>
  <si>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</si>
  <si>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</si>
  <si>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</si>
  <si>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</si>
  <si>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</si>
  <si>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</si>
  <si>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</si>
  <si>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</si>
  <si>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</si>
  <si>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</si>
  <si>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</si>
  <si>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</si>
  <si>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</si>
  <si>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</si>
  <si>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</si>
  <si>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</si>
  <si>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</si>
  <si>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</si>
  <si>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</si>
  <si>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</si>
  <si>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</si>
  <si>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</si>
  <si>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</si>
  <si>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</si>
  <si>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</si>
  <si>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</si>
  <si>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</si>
  <si>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</si>
  <si>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</si>
  <si>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</si>
  <si>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</si>
  <si>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</si>
  <si>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</si>
  <si>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</si>
  <si>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</si>
  <si>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</si>
  <si>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</si>
  <si>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</si>
  <si>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</si>
  <si>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</si>
  <si>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</si>
  <si>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</si>
  <si>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</si>
  <si>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</si>
  <si>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</si>
  <si>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</si>
  <si>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</si>
  <si>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</si>
  <si>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</si>
  <si>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</si>
  <si>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</si>
  <si>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</si>
  <si>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</si>
  <si>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</si>
  <si>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</si>
  <si>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</si>
  <si>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</si>
  <si>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</si>
  <si>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</si>
  <si>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</si>
  <si>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</si>
  <si>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</si>
  <si>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</si>
  <si>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</si>
  <si>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</si>
  <si>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</si>
  <si>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</si>
  <si>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</si>
  <si>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</si>
  <si>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</si>
  <si>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</si>
  <si>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</si>
  <si>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</si>
  <si>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</si>
  <si>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</si>
  <si>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</si>
  <si>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</si>
  <si>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</si>
  <si>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</si>
  <si>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</si>
  <si>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</si>
  <si>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</si>
  <si>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</si>
  <si>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</si>
  <si>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</si>
  <si>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</si>
  <si>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</si>
  <si>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</si>
  <si>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</si>
  <si>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</si>
  <si>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</si>
  <si>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</si>
  <si>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</si>
  <si>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</si>
  <si>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</si>
  <si>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</si>
  <si>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</si>
  <si>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</si>
  <si>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</si>
  <si>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</si>
  <si>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</si>
  <si>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</si>
  <si>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</si>
  <si>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</si>
  <si>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</si>
  <si>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</si>
  <si>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</si>
  <si>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</si>
  <si>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</si>
  <si>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</si>
  <si>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</si>
  <si>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</si>
  <si>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</si>
  <si>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</si>
  <si>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</si>
  <si>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</si>
  <si>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</si>
  <si>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</si>
  <si>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</si>
  <si>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</si>
  <si>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</si>
  <si>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</si>
  <si>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</si>
  <si>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</si>
  <si>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</si>
  <si>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</si>
  <si>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</si>
  <si>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</si>
  <si>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</si>
  <si>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</si>
  <si>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</si>
  <si>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</si>
  <si>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</si>
  <si>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</si>
  <si>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</si>
  <si>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</si>
  <si>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</si>
  <si>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</si>
  <si>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</si>
  <si>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</si>
  <si>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</si>
  <si>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</si>
  <si>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</si>
  <si>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</si>
  <si>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</si>
  <si>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</si>
  <si>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</si>
  <si>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</si>
  <si>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</si>
  <si>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</si>
  <si>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</si>
  <si>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</si>
  <si>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</si>
  <si>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</si>
  <si>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</si>
  <si>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</si>
  <si>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</si>
  <si>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</si>
  <si>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</si>
  <si>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</si>
  <si>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</si>
  <si>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</si>
  <si>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</si>
  <si>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</si>
  <si>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</si>
  <si>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</si>
  <si>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</si>
  <si>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</si>
  <si>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</si>
  <si>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</si>
  <si>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</si>
  <si>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</si>
  <si>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</si>
  <si>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</si>
  <si>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</si>
  <si>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</si>
  <si>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</si>
  <si>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</si>
  <si>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</si>
  <si>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</si>
  <si>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</si>
  <si>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</si>
  <si>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</si>
  <si>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</si>
  <si>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</si>
  <si>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</si>
  <si>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</si>
  <si>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</si>
  <si>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</si>
  <si>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</si>
  <si>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</si>
  <si>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</si>
  <si>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</si>
  <si>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</si>
  <si>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</si>
  <si>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</si>
  <si>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</si>
  <si>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</si>
  <si>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</si>
  <si>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</si>
  <si>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</si>
  <si>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</si>
  <si>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</si>
  <si>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</si>
  <si>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</si>
  <si>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</si>
  <si>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</si>
  <si>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</si>
  <si>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</si>
  <si>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</si>
  <si>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</si>
  <si>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</si>
  <si>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</si>
  <si>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</si>
  <si>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</si>
  <si>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</si>
  <si>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</si>
  <si>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</si>
  <si>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</si>
  <si>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</si>
  <si>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</si>
  <si>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</si>
  <si>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</si>
  <si>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</si>
  <si>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</si>
  <si>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</si>
  <si>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</si>
  <si>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</si>
  <si>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</si>
  <si>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</si>
  <si>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</si>
  <si>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</si>
  <si>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</si>
  <si>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</si>
  <si>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</si>
  <si>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</si>
  <si>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</si>
  <si>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</si>
  <si>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</si>
  <si>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</si>
  <si>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</si>
  <si>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</si>
  <si>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</si>
  <si>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</si>
  <si>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</si>
  <si>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</si>
  <si>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</si>
  <si>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</si>
  <si>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</si>
  <si>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</si>
  <si>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</si>
  <si>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</si>
  <si>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</si>
  <si>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</si>
  <si>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</si>
  <si>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</si>
  <si>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</si>
  <si>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</si>
  <si>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</si>
  <si>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</si>
  <si>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</si>
  <si>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</si>
  <si>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</si>
  <si>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</si>
  <si>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</si>
  <si>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</si>
  <si>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</si>
  <si>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</si>
  <si>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</si>
  <si>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</si>
  <si>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</si>
  <si>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</si>
  <si>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</si>
  <si>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</si>
  <si>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</si>
  <si>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</si>
  <si>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</si>
  <si>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</si>
  <si>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</si>
  <si>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</si>
  <si>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</si>
  <si>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</si>
  <si>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</si>
  <si>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</si>
  <si>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</si>
  <si>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</si>
  <si>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</si>
  <si>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</si>
  <si>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</si>
  <si>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</si>
  <si>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</si>
  <si>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</si>
  <si>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</si>
  <si>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</si>
  <si>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</si>
  <si>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</si>
  <si>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</si>
  <si>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</si>
  <si>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</si>
  <si>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</si>
  <si>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</si>
  <si>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</si>
  <si>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</si>
  <si>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</si>
  <si>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</si>
  <si>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</si>
  <si>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</si>
  <si>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</si>
  <si>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</si>
  <si>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</si>
  <si>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</si>
  <si>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</si>
  <si>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</si>
  <si>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</si>
  <si>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</si>
  <si>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</si>
  <si>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</si>
  <si>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</si>
  <si>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</si>
  <si>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</si>
  <si>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</si>
  <si>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</si>
  <si>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</si>
  <si>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</si>
  <si>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</si>
  <si>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</si>
  <si>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</si>
  <si>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</si>
  <si>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</si>
  <si>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</si>
  <si>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</si>
  <si>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</si>
  <si>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</si>
  <si>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</si>
  <si>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</si>
  <si>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</si>
  <si>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</si>
  <si>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</si>
  <si>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</si>
  <si>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</si>
  <si>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</si>
  <si>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</si>
  <si>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</si>
  <si>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</si>
  <si>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</si>
  <si>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</si>
  <si>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</si>
  <si>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</si>
  <si>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</si>
  <si>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</si>
  <si>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</si>
  <si>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</si>
  <si>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</si>
  <si>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</si>
  <si>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</si>
  <si>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</si>
  <si>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</si>
  <si>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</si>
  <si>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</si>
  <si>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</si>
  <si>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</si>
  <si>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</si>
  <si>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</si>
  <si>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</si>
  <si>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</si>
  <si>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</si>
  <si>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</si>
  <si>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</si>
  <si>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</si>
  <si>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</si>
  <si>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</si>
  <si>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</si>
  <si>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</si>
  <si>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</si>
  <si>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</si>
  <si>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</si>
  <si>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</si>
  <si>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</si>
  <si>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</si>
  <si>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</si>
  <si>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</si>
  <si>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</si>
  <si>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</si>
  <si>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</si>
  <si>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</si>
  <si>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</si>
  <si>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</si>
  <si>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</si>
  <si>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</si>
  <si>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</si>
  <si>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</si>
  <si>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</si>
  <si>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</si>
  <si>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</si>
  <si>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</si>
  <si>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</si>
  <si>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</si>
  <si>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</si>
  <si>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</si>
  <si>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</si>
  <si>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</si>
  <si>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</si>
  <si>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</si>
  <si>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</si>
  <si>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</si>
  <si>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</si>
  <si>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</si>
  <si>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</si>
  <si>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</si>
  <si>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</si>
  <si>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</si>
  <si>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</si>
  <si>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</si>
  <si>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</si>
  <si>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</si>
  <si>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</si>
  <si>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</si>
  <si>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</si>
  <si>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</si>
  <si>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</si>
  <si>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</si>
  <si>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</si>
  <si>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</si>
  <si>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</si>
  <si>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</si>
  <si>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</si>
  <si>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</si>
  <si>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</si>
  <si>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</si>
  <si>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</si>
  <si>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</si>
  <si>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</si>
  <si>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</si>
  <si>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</si>
  <si>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</si>
  <si>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</si>
  <si>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</si>
  <si>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</si>
  <si>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</si>
  <si>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</si>
  <si>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</si>
  <si>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</si>
  <si>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</si>
  <si>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</si>
  <si>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</si>
  <si>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</si>
  <si>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</si>
  <si>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</si>
  <si>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</si>
  <si>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</si>
  <si>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</si>
  <si>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</si>
  <si>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</si>
  <si>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</si>
  <si>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</si>
  <si>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</si>
  <si>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</si>
  <si>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</si>
  <si>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</si>
  <si>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</si>
  <si>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</si>
  <si>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</si>
  <si>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</si>
  <si>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</si>
  <si>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</si>
  <si>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</si>
  <si>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</si>
  <si>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</si>
  <si>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</si>
  <si>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</si>
  <si>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</si>
  <si>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</si>
  <si>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</si>
  <si>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</si>
  <si>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</si>
  <si>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</si>
  <si>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</si>
  <si>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</si>
  <si>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</si>
  <si>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</si>
  <si>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</si>
  <si>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</si>
  <si>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</si>
  <si>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</si>
  <si>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</si>
  <si>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</si>
  <si>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</si>
  <si>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</si>
  <si>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</si>
  <si>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</si>
  <si>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</si>
  <si>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</si>
  <si>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</si>
  <si>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</si>
  <si>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</si>
  <si>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</si>
  <si>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</si>
  <si>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</si>
  <si>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</si>
  <si>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</si>
  <si>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</si>
  <si>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</si>
  <si>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</si>
  <si>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</si>
  <si>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</si>
  <si>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</si>
  <si>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</si>
  <si>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</si>
  <si>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</si>
  <si>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</si>
  <si>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</si>
  <si>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</si>
  <si>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</si>
  <si>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</si>
  <si>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</si>
  <si>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</si>
  <si>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</si>
  <si>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</si>
  <si>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</si>
  <si>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</si>
  <si>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</si>
  <si>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</si>
  <si>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</si>
  <si>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</si>
  <si>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</si>
  <si>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</si>
  <si>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</si>
  <si>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</si>
  <si>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</si>
  <si>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</si>
  <si>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</si>
  <si>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</si>
  <si>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</si>
  <si>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</si>
  <si>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</si>
  <si>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</si>
  <si>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</si>
  <si>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</si>
  <si>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</si>
  <si>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</si>
  <si>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</si>
  <si>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</si>
  <si>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</si>
  <si>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</si>
  <si>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</si>
  <si>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</si>
  <si>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</si>
  <si>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</si>
  <si>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</si>
  <si>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</si>
  <si>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</si>
  <si>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</si>
  <si>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</si>
  <si>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</si>
  <si>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</si>
  <si>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</si>
  <si>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</si>
  <si>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</si>
  <si>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</si>
  <si>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</si>
  <si>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</si>
  <si>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</si>
  <si>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</si>
  <si>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</si>
  <si>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</si>
  <si>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</si>
  <si>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</si>
  <si>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</si>
  <si>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</si>
  <si>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</si>
  <si>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</si>
  <si>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</si>
  <si>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</si>
  <si>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</si>
  <si>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</si>
  <si>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</si>
  <si>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</si>
  <si>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</si>
  <si>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</si>
  <si>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</si>
  <si>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</si>
  <si>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</si>
  <si>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</si>
  <si>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</si>
  <si>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</si>
  <si>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</si>
  <si>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</si>
  <si>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</si>
  <si>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</si>
  <si>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</si>
  <si>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</si>
  <si>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</si>
  <si>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</si>
  <si>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</si>
  <si>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</si>
  <si>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</si>
  <si>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</si>
  <si>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</si>
  <si>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</si>
  <si>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</si>
  <si>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</si>
  <si>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</si>
  <si>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</si>
  <si>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</si>
  <si>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</si>
  <si>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</si>
  <si>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</si>
  <si>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</si>
  <si>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</si>
  <si>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</si>
  <si>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</si>
  <si>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</si>
  <si>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</si>
  <si>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</si>
  <si>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</si>
  <si>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</si>
  <si>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</si>
  <si>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</si>
  <si>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</si>
  <si>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</si>
  <si>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</si>
  <si>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</si>
  <si>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</si>
  <si>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</si>
  <si>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</si>
  <si>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</si>
  <si>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</si>
  <si>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</si>
  <si>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</si>
  <si>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</si>
  <si>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</si>
  <si>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</si>
  <si>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</si>
  <si>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</si>
  <si>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</si>
  <si>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</si>
  <si>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</si>
  <si>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</si>
  <si>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</si>
  <si>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</si>
  <si>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</si>
  <si>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</si>
  <si>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</si>
  <si>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</si>
  <si>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</si>
  <si>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</si>
  <si>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</si>
  <si>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</si>
  <si>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</si>
  <si>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</si>
  <si>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</si>
  <si>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</si>
  <si>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</si>
  <si>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</si>
  <si>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</si>
  <si>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</si>
  <si>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</si>
  <si>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</si>
  <si>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</si>
  <si>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</si>
  <si>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</si>
  <si>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</si>
  <si>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</si>
  <si>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</si>
  <si>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</si>
  <si>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</si>
  <si>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</si>
  <si>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</si>
  <si>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</si>
  <si>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</si>
  <si>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</si>
  <si>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</si>
  <si>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</si>
  <si>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</si>
  <si>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</si>
  <si>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</si>
  <si>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</si>
  <si>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</si>
  <si>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</si>
  <si>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</si>
  <si>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</si>
  <si>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</si>
  <si>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</si>
  <si>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</si>
  <si>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</si>
  <si>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</si>
  <si>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</si>
  <si>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</si>
  <si>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</si>
  <si>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</si>
  <si>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</si>
  <si>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</si>
  <si>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</si>
  <si>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</si>
  <si>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</si>
  <si>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</si>
  <si>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</si>
  <si>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</si>
  <si>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</si>
  <si>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</si>
  <si>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</si>
  <si>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</si>
  <si>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</si>
  <si>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</si>
  <si>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</si>
  <si>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</si>
  <si>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</si>
  <si>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</si>
  <si>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</si>
  <si>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</si>
  <si>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</si>
  <si>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</si>
  <si>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</si>
  <si>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</si>
  <si>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</si>
  <si>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</si>
  <si>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</si>
  <si>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</si>
  <si>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</si>
  <si>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</si>
  <si>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</si>
  <si>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</si>
  <si>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</si>
  <si>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</si>
  <si>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</si>
  <si>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</si>
  <si>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</si>
  <si>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</si>
  <si>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</si>
  <si>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</si>
  <si>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</si>
  <si>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</si>
  <si>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</si>
  <si>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</si>
  <si>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</si>
  <si>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</si>
  <si>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</si>
  <si>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</si>
  <si>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</si>
  <si>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</si>
  <si>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</si>
  <si>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</si>
  <si>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</si>
  <si>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</si>
  <si>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</si>
  <si>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</si>
  <si>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</si>
  <si>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</si>
  <si>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</si>
  <si>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</si>
  <si>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</si>
  <si>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</si>
  <si>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</si>
  <si>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</si>
  <si>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</si>
  <si>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</si>
  <si>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</si>
  <si>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</si>
  <si>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</si>
  <si>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</si>
  <si>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</si>
  <si>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</si>
  <si>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</si>
  <si>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</si>
  <si>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</si>
  <si>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</si>
  <si>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</si>
  <si>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</si>
  <si>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</si>
  <si>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</si>
  <si>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</si>
  <si>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</si>
  <si>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</si>
  <si>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</si>
  <si>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</si>
  <si>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</si>
  <si>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</si>
  <si>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</si>
  <si>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</si>
  <si>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</si>
  <si>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</si>
  <si>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</si>
  <si>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</si>
  <si>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</si>
  <si>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</si>
  <si>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</si>
  <si>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</si>
  <si>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</si>
  <si>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</si>
  <si>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</si>
  <si>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</si>
  <si>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</si>
  <si>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</si>
  <si>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</si>
  <si>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</si>
  <si>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</si>
  <si>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</si>
  <si>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</si>
  <si>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</si>
  <si>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</si>
  <si>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</si>
  <si>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</si>
  <si>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</si>
  <si>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</si>
  <si>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</si>
  <si>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</si>
  <si>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</si>
  <si>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</si>
  <si>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</si>
  <si>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</si>
  <si>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</si>
  <si>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</si>
  <si>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</si>
  <si>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</si>
  <si>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</si>
  <si>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</si>
  <si>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</si>
  <si>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</si>
  <si>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</si>
  <si>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</si>
  <si>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</si>
  <si>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</si>
  <si>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</si>
  <si>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</si>
  <si>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</si>
  <si>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</si>
  <si>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</si>
  <si>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</si>
  <si>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</si>
  <si>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</si>
  <si>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</si>
  <si>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</si>
  <si>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</si>
  <si>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</si>
  <si>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</si>
  <si>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</si>
  <si>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</si>
  <si>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</si>
  <si>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</si>
  <si>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</si>
  <si>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</si>
  <si>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</si>
  <si>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</si>
  <si>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</si>
  <si>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</si>
  <si>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</si>
  <si>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</si>
  <si>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</si>
  <si>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</si>
  <si>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</si>
  <si>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</si>
  <si>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</si>
  <si>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</si>
  <si>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</si>
  <si>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</si>
  <si>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</si>
  <si>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</si>
  <si>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</si>
  <si>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</si>
  <si>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</si>
  <si>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</si>
  <si>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</si>
  <si>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</si>
  <si>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</si>
  <si>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</si>
  <si>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</si>
  <si>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</si>
  <si>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</si>
  <si>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</si>
  <si>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</si>
  <si>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</si>
  <si>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</si>
  <si>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</si>
  <si>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</si>
  <si>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</si>
  <si>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</si>
  <si>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</si>
  <si>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</si>
  <si>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</si>
  <si>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</si>
  <si>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</si>
  <si>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</si>
  <si>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</si>
  <si>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</si>
  <si>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</si>
  <si>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</si>
  <si>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</si>
  <si>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</si>
  <si>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</si>
  <si>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</si>
  <si>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</si>
  <si>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</si>
  <si>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</si>
  <si>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</si>
  <si>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</si>
  <si>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</si>
  <si>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</si>
  <si>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</si>
  <si>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</si>
  <si>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</si>
  <si>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</si>
  <si>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</si>
  <si>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</si>
  <si>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</si>
  <si>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</si>
  <si>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</si>
  <si>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</si>
  <si>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</si>
  <si>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</si>
  <si>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</si>
  <si>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</si>
  <si>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</si>
  <si>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</si>
  <si>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</si>
  <si>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</si>
  <si>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</si>
  <si>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</si>
  <si>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</si>
  <si>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</si>
  <si>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</si>
  <si>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</si>
  <si>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</si>
  <si>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</si>
  <si>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</si>
  <si>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</si>
  <si>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</si>
  <si>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</si>
  <si>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</si>
  <si>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</si>
  <si>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</si>
  <si>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</si>
  <si>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</si>
  <si>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</si>
  <si>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</si>
  <si>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</si>
  <si>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</si>
  <si>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</si>
  <si>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</si>
  <si>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</si>
  <si>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</si>
  <si>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</si>
  <si>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</si>
  <si>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</si>
  <si>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</si>
  <si>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</si>
  <si>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</si>
  <si>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</si>
  <si>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</si>
  <si>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</si>
  <si>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</si>
  <si>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</si>
  <si>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</si>
  <si>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</si>
  <si>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</si>
  <si>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</si>
  <si>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</si>
  <si>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</si>
  <si>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</si>
  <si>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</si>
  <si>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</si>
  <si>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</si>
  <si>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</si>
  <si>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</si>
  <si>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</si>
  <si>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</si>
  <si>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</si>
  <si>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</si>
  <si>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</si>
  <si>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</si>
  <si>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</si>
  <si>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</si>
  <si>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</si>
  <si>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</si>
  <si>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</si>
  <si>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</si>
  <si>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</si>
  <si>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</si>
  <si>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</si>
  <si>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</si>
  <si>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</si>
  <si>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</si>
  <si>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</si>
  <si>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</si>
  <si>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</si>
  <si>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</si>
  <si>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</si>
  <si>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</si>
  <si>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</si>
  <si>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</si>
  <si>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</si>
  <si>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</si>
  <si>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</si>
  <si>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</si>
  <si>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</si>
  <si>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</si>
  <si>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</si>
  <si>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</si>
  <si>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</si>
  <si>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</si>
  <si>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</si>
  <si>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</si>
  <si>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</si>
  <si>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</si>
  <si>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</si>
  <si>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</si>
  <si>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</si>
  <si>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</si>
  <si>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</si>
  <si>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</si>
  <si>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</si>
  <si>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</si>
  <si>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</si>
  <si>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</si>
  <si>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</si>
  <si>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</si>
  <si>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</si>
  <si>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</si>
  <si>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</si>
  <si>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</si>
  <si>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</si>
  <si>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</si>
  <si>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</si>
  <si>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</si>
  <si>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</si>
  <si>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</si>
  <si>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</si>
  <si>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</si>
  <si>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</si>
  <si>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</si>
  <si>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</si>
  <si>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</si>
  <si>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</si>
  <si>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</si>
  <si>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</si>
  <si>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</si>
  <si>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</si>
  <si>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</si>
  <si>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</si>
  <si>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</si>
  <si>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</si>
  <si>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</si>
  <si>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</si>
  <si>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</si>
  <si>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</si>
  <si>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</si>
  <si>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</si>
  <si>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</si>
  <si>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</si>
  <si>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</si>
  <si>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</si>
  <si>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</si>
  <si>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</si>
  <si>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</si>
  <si>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</si>
  <si>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</si>
  <si>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</si>
  <si>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</si>
  <si>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</si>
  <si>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</si>
  <si>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</si>
  <si>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</si>
  <si>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</si>
  <si>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</si>
  <si>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</si>
  <si>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</si>
  <si>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</si>
  <si>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</si>
  <si>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</si>
  <si>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</si>
  <si>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</si>
  <si>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</si>
  <si>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</si>
  <si>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</si>
  <si>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</si>
  <si>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</si>
  <si>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</si>
  <si>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</si>
  <si>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</si>
  <si>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</si>
  <si>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</si>
  <si>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</si>
  <si>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</si>
  <si>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</si>
  <si>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</si>
  <si>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</si>
  <si>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</si>
  <si>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</si>
  <si>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</si>
  <si>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</si>
  <si>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</si>
  <si>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</si>
  <si>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</si>
  <si>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</si>
  <si>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</si>
  <si>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</si>
  <si>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</si>
  <si>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</si>
  <si>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</si>
  <si>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</si>
  <si>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</si>
  <si>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</si>
  <si>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</si>
  <si>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</si>
  <si>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</si>
  <si>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</si>
  <si>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</si>
  <si>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</si>
  <si>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</si>
  <si>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</si>
  <si>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</si>
  <si>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</si>
  <si>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</si>
  <si>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</si>
  <si>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</si>
  <si>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</si>
  <si>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</si>
  <si>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</si>
  <si>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</si>
  <si>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</si>
  <si>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</si>
  <si>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</si>
  <si>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</si>
  <si>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</si>
  <si>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</si>
  <si>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</si>
  <si>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</si>
  <si>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</si>
  <si>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</si>
  <si>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</si>
  <si>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</si>
  <si>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</si>
  <si>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</si>
  <si>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</si>
  <si>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</si>
  <si>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</si>
  <si>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</si>
  <si>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</si>
  <si>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</si>
  <si>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</si>
  <si>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</si>
  <si>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</si>
  <si>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</si>
  <si>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</si>
  <si>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</si>
  <si>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</si>
  <si>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</si>
  <si>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</si>
  <si>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</si>
  <si>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</si>
  <si>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</si>
  <si>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</si>
  <si>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</si>
  <si>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</si>
  <si>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</si>
  <si>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</si>
  <si>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</si>
  <si>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</si>
  <si>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</si>
  <si>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</si>
  <si>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</si>
  <si>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</si>
  <si>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</si>
  <si>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</si>
  <si>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</si>
  <si>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</si>
  <si>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</si>
  <si>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</si>
  <si>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</si>
  <si>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</si>
  <si>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</si>
  <si>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</si>
  <si>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</si>
  <si>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</si>
  <si>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</si>
  <si>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</si>
  <si>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</si>
  <si>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</si>
  <si>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</si>
  <si>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</si>
  <si>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</si>
  <si>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</si>
  <si>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</si>
  <si>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</si>
  <si>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</si>
  <si>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</si>
  <si>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</si>
  <si>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</si>
  <si>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</si>
  <si>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</si>
  <si>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</si>
  <si>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</si>
  <si>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</si>
  <si>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</si>
  <si>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</si>
  <si>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</si>
  <si>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</si>
  <si>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</si>
  <si>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</si>
  <si>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</si>
  <si>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</si>
  <si>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</si>
  <si>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</si>
  <si>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</si>
  <si>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</si>
  <si>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</si>
  <si>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</si>
  <si>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</si>
  <si>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</si>
  <si>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</si>
  <si>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</si>
  <si>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</si>
  <si>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</si>
  <si>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</si>
  <si>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</si>
  <si>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</si>
  <si>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</si>
  <si>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</si>
  <si>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</si>
  <si>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</si>
  <si>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</si>
  <si>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</si>
  <si>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</si>
  <si>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</si>
  <si>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</si>
  <si>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</si>
  <si>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</si>
  <si>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</si>
  <si>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</si>
  <si>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</si>
  <si>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</si>
  <si>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</si>
  <si>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</si>
  <si>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</si>
  <si>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</si>
  <si>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</si>
  <si>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</si>
  <si>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</si>
  <si>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</si>
  <si>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</si>
  <si>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</si>
  <si>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</si>
  <si>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</si>
  <si>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</si>
  <si>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</si>
  <si>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</si>
  <si>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</si>
  <si>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</si>
  <si>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</si>
  <si>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</si>
  <si>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</si>
  <si>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</si>
  <si>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</si>
  <si>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</si>
  <si>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</si>
  <si>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</si>
  <si>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</si>
  <si>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</si>
  <si>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</si>
  <si>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</si>
  <si>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</si>
  <si>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</si>
  <si>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</si>
  <si>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</si>
  <si>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</si>
  <si>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</si>
  <si>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</si>
  <si>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</si>
  <si>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</si>
  <si>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</si>
  <si>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</si>
  <si>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</si>
  <si>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</si>
  <si>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</si>
  <si>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</si>
  <si>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</si>
  <si>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</si>
  <si>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</si>
  <si>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</si>
  <si>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</si>
  <si>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</si>
  <si>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</si>
  <si>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</si>
  <si>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</si>
  <si>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</si>
  <si>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</si>
  <si>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</si>
  <si>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</si>
  <si>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</si>
  <si>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</si>
  <si>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</si>
  <si>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</si>
  <si>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</si>
  <si>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</si>
  <si>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</si>
  <si>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</si>
  <si>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</si>
  <si>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</si>
  <si>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</si>
  <si>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</si>
  <si>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</si>
  <si>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</si>
  <si>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</si>
  <si>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</si>
  <si>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</si>
  <si>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</si>
  <si>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</si>
  <si>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</si>
  <si>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</si>
  <si>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</si>
  <si>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</si>
  <si>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</si>
  <si>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</si>
  <si>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</si>
  <si>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</si>
  <si>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</si>
  <si>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</si>
  <si>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</si>
  <si>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</si>
  <si>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</si>
  <si>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</si>
  <si>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</si>
  <si>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</si>
  <si>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</si>
  <si>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</si>
  <si>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</si>
  <si>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</si>
  <si>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</si>
  <si>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</si>
  <si>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</si>
  <si>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</si>
  <si>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</si>
  <si>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</si>
  <si>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</si>
  <si>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</si>
  <si>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</si>
  <si>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</si>
  <si>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</si>
  <si>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</si>
  <si>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</si>
  <si>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</si>
  <si>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</si>
  <si>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</si>
  <si>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</si>
  <si>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</si>
  <si>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</si>
  <si>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</si>
  <si>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</si>
  <si>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</si>
  <si>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</si>
  <si>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</si>
  <si>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</si>
  <si>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</si>
  <si>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</si>
  <si>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</si>
  <si>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</si>
  <si>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</si>
  <si>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</si>
  <si>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</si>
  <si>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</si>
  <si>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</si>
  <si>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</si>
  <si>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</si>
  <si>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</si>
  <si>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</si>
  <si>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</si>
  <si>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</si>
  <si>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</si>
  <si>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</si>
  <si>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</si>
  <si>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</si>
  <si>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</si>
  <si>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</si>
  <si>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</si>
  <si>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</si>
  <si>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</si>
  <si>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</si>
  <si>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</si>
  <si>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</si>
  <si>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</si>
  <si>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</si>
  <si>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</si>
  <si>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</si>
  <si>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</si>
  <si>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</si>
  <si>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</si>
  <si>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</si>
  <si>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</si>
  <si>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</si>
  <si>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</si>
  <si>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</si>
  <si>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</si>
  <si>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</si>
  <si>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</si>
  <si>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</si>
  <si>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</si>
  <si>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</si>
  <si>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</si>
  <si>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</si>
  <si>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</si>
  <si>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</si>
  <si>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</si>
  <si>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</si>
  <si>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</si>
  <si>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</si>
  <si>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</si>
  <si>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</si>
  <si>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</si>
  <si>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</si>
  <si>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</si>
  <si>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</si>
  <si>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</si>
  <si>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</si>
  <si>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</si>
  <si>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</si>
  <si>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</si>
  <si>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</si>
  <si>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</si>
  <si>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</si>
  <si>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</si>
  <si>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</si>
  <si>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</si>
  <si>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</si>
  <si>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</si>
  <si>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</si>
  <si>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</si>
  <si>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</si>
  <si>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</si>
  <si>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</si>
  <si>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</si>
  <si>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</si>
  <si>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</si>
  <si>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</si>
  <si>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</si>
  <si>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</si>
  <si>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</si>
  <si>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</si>
  <si>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</si>
  <si>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</si>
  <si>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</si>
  <si>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</si>
  <si>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</si>
  <si>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</si>
  <si>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</si>
  <si>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</si>
  <si>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</si>
  <si>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</si>
  <si>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</si>
  <si>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</si>
  <si>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</si>
  <si>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</si>
  <si>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</si>
  <si>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</si>
  <si>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</si>
  <si>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</si>
  <si>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</si>
  <si>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</si>
  <si>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</si>
  <si>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</si>
  <si>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</si>
  <si>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</si>
  <si>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</si>
  <si>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</si>
  <si>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</si>
  <si>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</si>
  <si>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</si>
  <si>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</si>
  <si>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</si>
  <si>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</si>
  <si>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</si>
  <si>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</si>
  <si>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</si>
  <si>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</si>
  <si>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</si>
  <si>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</si>
  <si>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</si>
  <si>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</si>
  <si>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</si>
  <si>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</si>
  <si>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</si>
  <si>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</si>
  <si>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</si>
  <si>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</si>
  <si>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</si>
  <si>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</si>
  <si>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</si>
  <si>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</si>
  <si>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</si>
  <si>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</si>
  <si>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</si>
  <si>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</si>
  <si>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</si>
  <si>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</si>
  <si>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</si>
  <si>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</si>
  <si>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</si>
  <si>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</si>
  <si>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</si>
  <si>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</si>
  <si>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</si>
  <si>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</si>
  <si>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</si>
  <si>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</si>
  <si>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</si>
  <si>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</si>
  <si>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</si>
  <si>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</si>
  <si>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</si>
  <si>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</si>
  <si>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</si>
  <si>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</si>
  <si>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</si>
  <si>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</si>
  <si>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</si>
  <si>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</si>
  <si>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</si>
  <si>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</si>
  <si>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</si>
  <si>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</si>
  <si>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</si>
  <si>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</si>
  <si>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</si>
  <si>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</si>
  <si>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</si>
  <si>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</si>
  <si>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</si>
  <si>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</si>
  <si>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</si>
  <si>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</si>
  <si>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</si>
  <si>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</si>
  <si>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</si>
  <si>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</si>
  <si>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</si>
  <si>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</si>
  <si>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</si>
  <si>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</si>
  <si>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</si>
  <si>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</si>
  <si>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</si>
  <si>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</si>
  <si>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</si>
  <si>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</si>
  <si>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</si>
  <si>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</si>
  <si>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</si>
  <si>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</si>
  <si>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</si>
  <si>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</si>
  <si>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</si>
  <si>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</si>
  <si>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</si>
  <si>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</si>
  <si>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</si>
  <si>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</si>
  <si>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</si>
  <si>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</si>
  <si>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</si>
  <si>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</si>
  <si>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</si>
  <si>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</si>
  <si>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</si>
  <si>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</si>
  <si>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</si>
  <si>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</si>
  <si>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</si>
  <si>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</si>
  <si>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</si>
  <si>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</si>
  <si>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</si>
  <si>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</si>
  <si>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</si>
  <si>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</si>
  <si>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</si>
  <si>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</si>
  <si>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</si>
  <si>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</si>
  <si>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</si>
  <si>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</si>
  <si>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</si>
  <si>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</si>
  <si>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</si>
  <si>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</si>
  <si>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</si>
  <si>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</si>
  <si>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</si>
  <si>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</si>
  <si>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</si>
  <si>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</si>
  <si>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</si>
  <si>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</si>
  <si>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</si>
  <si>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</si>
  <si>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</si>
  <si>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</si>
  <si>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</si>
  <si>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</si>
  <si>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</si>
  <si>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</si>
  <si>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</si>
  <si>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</si>
  <si>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</si>
  <si>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</si>
  <si>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</si>
  <si>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</si>
  <si>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</si>
  <si>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</si>
  <si>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</si>
  <si>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</si>
  <si>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</si>
  <si>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</si>
  <si>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</si>
  <si>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</si>
  <si>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</si>
  <si>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</si>
  <si>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</si>
  <si>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</si>
  <si>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</si>
  <si>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</si>
  <si>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</si>
  <si>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</si>
  <si>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</si>
  <si>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</si>
  <si>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</si>
  <si>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</si>
  <si>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</si>
  <si>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</si>
  <si>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</si>
  <si>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</si>
  <si>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</si>
  <si>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</si>
  <si>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</si>
  <si>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</si>
  <si>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</si>
  <si>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</si>
  <si>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</si>
  <si>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</si>
  <si>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</si>
  <si>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</si>
  <si>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</si>
  <si>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</si>
  <si>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</si>
  <si>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</si>
  <si>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</si>
  <si>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</si>
  <si>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</si>
  <si>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</si>
  <si>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</si>
  <si>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</si>
  <si>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</si>
  <si>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</si>
  <si>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</si>
  <si>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</si>
  <si>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</si>
  <si>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</si>
  <si>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</si>
  <si>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</si>
  <si>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</si>
  <si>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</si>
  <si>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</si>
  <si>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</si>
  <si>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</si>
  <si>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</si>
  <si>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</si>
  <si>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</si>
  <si>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</si>
  <si>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</si>
  <si>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</si>
  <si>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</si>
  <si>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</si>
  <si>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</si>
  <si>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</si>
  <si>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</si>
  <si>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</si>
  <si>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</si>
  <si>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</si>
  <si>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</si>
  <si>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</si>
  <si>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</si>
  <si>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</si>
  <si>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</si>
  <si>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</si>
  <si>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</si>
  <si>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</si>
  <si>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</si>
  <si>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</si>
  <si>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</si>
  <si>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</si>
  <si>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</si>
  <si>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</si>
  <si>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</si>
  <si>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</si>
  <si>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</si>
  <si>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</si>
  <si>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</si>
  <si>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</si>
  <si>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</si>
  <si>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</si>
  <si>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</si>
  <si>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</si>
  <si>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</si>
  <si>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</si>
  <si>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</si>
  <si>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</si>
  <si>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</si>
  <si>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</si>
  <si>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</si>
  <si>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</si>
  <si>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</si>
  <si>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</si>
  <si>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</si>
  <si>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</si>
  <si>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</si>
  <si>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</si>
  <si>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</si>
  <si>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</si>
  <si>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</si>
  <si>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</si>
  <si>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</si>
  <si>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</si>
  <si>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</si>
  <si>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</si>
  <si>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</si>
  <si>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</si>
  <si>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</si>
  <si>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</si>
  <si>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</si>
  <si>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</si>
  <si>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</si>
  <si>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</si>
  <si>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</si>
  <si>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</si>
  <si>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</si>
  <si>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</si>
  <si>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</si>
  <si>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</si>
  <si>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</si>
  <si>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</si>
  <si>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</si>
  <si>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</si>
  <si>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</si>
  <si>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</si>
  <si>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</si>
  <si>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</si>
  <si>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</si>
  <si>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</si>
  <si>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</si>
  <si>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</si>
  <si>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</si>
  <si>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</si>
  <si>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</si>
  <si>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</si>
  <si>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</si>
  <si>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</si>
  <si>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</si>
  <si>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</si>
  <si>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</si>
  <si>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</si>
  <si>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</si>
  <si>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</si>
  <si>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</si>
  <si>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</si>
  <si>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</si>
  <si>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</si>
  <si>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</si>
  <si>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</si>
  <si>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</si>
  <si>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</si>
  <si>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</si>
  <si>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</si>
  <si>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</si>
  <si>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</si>
  <si>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</si>
  <si>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</si>
  <si>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</si>
  <si>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</si>
  <si>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</si>
  <si>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</si>
  <si>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</si>
  <si>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</si>
  <si>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</si>
  <si>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</si>
  <si>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</si>
  <si>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</si>
  <si>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</si>
  <si>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</si>
  <si>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</si>
  <si>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</si>
  <si>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</si>
  <si>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</si>
  <si>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</si>
  <si>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</si>
  <si>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</si>
  <si>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</si>
  <si>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</si>
  <si>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</si>
  <si>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</si>
  <si>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</si>
  <si>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</si>
  <si>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</si>
  <si>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</si>
  <si>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</si>
  <si>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</si>
  <si>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</si>
  <si>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</si>
  <si>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</si>
  <si>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</si>
  <si>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</si>
  <si>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</si>
  <si>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</si>
  <si>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</si>
  <si>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</si>
  <si>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</si>
  <si>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</si>
  <si>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</si>
  <si>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</si>
  <si>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</si>
  <si>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</si>
  <si>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</si>
  <si>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</si>
  <si>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</si>
  <si>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</si>
  <si>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</si>
  <si>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</si>
  <si>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</si>
  <si>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</si>
  <si>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</si>
  <si>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</si>
  <si>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</si>
  <si>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</si>
  <si>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</si>
  <si>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</si>
  <si>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</si>
  <si>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</si>
  <si>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</si>
  <si>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</si>
  <si>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</si>
  <si>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</si>
  <si>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</si>
  <si>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</si>
  <si>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</si>
  <si>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</si>
  <si>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</si>
  <si>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</si>
  <si>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</si>
  <si>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</si>
  <si>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</si>
  <si>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</si>
  <si>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</si>
  <si>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</si>
  <si>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</si>
  <si>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</si>
  <si>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</si>
  <si>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</si>
  <si>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</si>
  <si>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</si>
  <si>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</si>
  <si>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</si>
  <si>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</si>
  <si>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</si>
  <si>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</si>
  <si>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</si>
  <si>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</si>
  <si>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</si>
  <si>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</si>
  <si>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</si>
  <si>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</si>
  <si>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</si>
  <si>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</si>
  <si>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</si>
  <si>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</si>
  <si>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</si>
  <si>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</si>
  <si>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</si>
  <si>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</si>
  <si>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</si>
  <si>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</si>
  <si>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</si>
  <si>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</si>
  <si>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</si>
  <si>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</si>
  <si>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</si>
  <si>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</si>
  <si>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</si>
  <si>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</si>
  <si>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</si>
  <si>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</si>
  <si>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</si>
  <si>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</si>
  <si>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</si>
  <si>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</si>
  <si>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</si>
  <si>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</si>
  <si>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</si>
  <si>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</si>
  <si>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</si>
  <si>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</si>
  <si>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</si>
  <si>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</si>
  <si>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</si>
  <si>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</si>
  <si>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</si>
  <si>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</si>
  <si>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</si>
  <si>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</si>
  <si>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</si>
  <si>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</si>
  <si>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</si>
  <si>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</si>
  <si>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</si>
  <si>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</si>
  <si>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</si>
  <si>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</si>
  <si>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</si>
  <si>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</si>
  <si>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</si>
  <si>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</si>
  <si>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</si>
  <si>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</si>
  <si>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</si>
  <si>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</si>
  <si>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</si>
  <si>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</si>
  <si>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</si>
  <si>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</si>
  <si>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</si>
  <si>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</si>
  <si>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</si>
  <si>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</si>
  <si>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</si>
  <si>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</si>
  <si>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</si>
  <si>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</si>
  <si>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</si>
  <si>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</si>
  <si>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</si>
  <si>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</si>
  <si>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</si>
  <si>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</si>
  <si>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</si>
  <si>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</si>
  <si>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</si>
  <si>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</si>
  <si>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</si>
  <si>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</si>
  <si>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</si>
  <si>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</si>
  <si>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</si>
  <si>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</si>
  <si>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</si>
  <si>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</si>
  <si>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</si>
  <si>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</si>
  <si>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</si>
  <si>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</si>
  <si>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</si>
  <si>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</si>
  <si>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</si>
  <si>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</si>
  <si>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</si>
  <si>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</si>
  <si>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</si>
  <si>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</si>
  <si>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</si>
  <si>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</si>
  <si>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</si>
  <si>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</si>
  <si>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</si>
  <si>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</si>
  <si>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</si>
  <si>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</si>
  <si>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</si>
  <si>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</si>
  <si>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</si>
  <si>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</si>
  <si>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</si>
  <si>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</si>
  <si>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</si>
  <si>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</si>
  <si>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</si>
  <si>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</si>
  <si>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</si>
  <si>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</si>
  <si>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</si>
  <si>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</si>
  <si>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</si>
  <si>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</si>
  <si>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</si>
  <si>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</si>
  <si>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</si>
  <si>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</si>
  <si>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</si>
  <si>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</si>
  <si>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</si>
  <si>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</si>
  <si>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</si>
  <si>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</si>
  <si>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</si>
  <si>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</si>
  <si>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</si>
  <si>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</si>
  <si>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</si>
  <si>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</si>
  <si>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</si>
  <si>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</si>
  <si>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</si>
  <si>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</si>
  <si>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</si>
  <si>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</si>
  <si>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</si>
  <si>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</si>
  <si>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</si>
  <si>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</si>
  <si>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</si>
  <si>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</si>
  <si>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</si>
  <si>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</si>
  <si>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</si>
  <si>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</si>
  <si>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</si>
  <si>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</si>
  <si>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</si>
  <si>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</si>
  <si>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</si>
  <si>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</si>
  <si>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</si>
  <si>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</si>
  <si>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</si>
  <si>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</si>
  <si>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</si>
  <si>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</si>
  <si>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</si>
  <si>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</si>
  <si>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</si>
  <si>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</si>
  <si>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</si>
  <si>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</si>
  <si>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</si>
  <si>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</si>
  <si>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</si>
  <si>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</si>
  <si>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</si>
  <si>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</si>
  <si>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</si>
  <si>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</si>
  <si>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</si>
  <si>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</si>
  <si>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</si>
  <si>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</si>
  <si>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</si>
  <si>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</si>
  <si>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</si>
  <si>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</si>
  <si>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</si>
  <si>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</si>
  <si>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</si>
  <si>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</si>
  <si>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</si>
  <si>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</si>
  <si>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</si>
  <si>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</si>
  <si>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</si>
  <si>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</si>
  <si>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</si>
  <si>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</si>
  <si>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</si>
  <si>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</si>
  <si>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</si>
  <si>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</si>
  <si>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</si>
  <si>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</si>
  <si>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</si>
  <si>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</si>
  <si>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</si>
  <si>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</si>
  <si>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</si>
  <si>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</si>
  <si>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</si>
  <si>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</si>
  <si>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</si>
  <si>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</si>
  <si>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</si>
  <si>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</si>
  <si>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</si>
  <si>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</si>
  <si>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</si>
  <si>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</si>
  <si>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</si>
  <si>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</si>
  <si>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</si>
  <si>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</si>
  <si>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</si>
  <si>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</si>
  <si>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</si>
  <si>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</si>
  <si>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</si>
  <si>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</si>
  <si>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</si>
  <si>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</si>
  <si>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</si>
  <si>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</si>
  <si>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</si>
  <si>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</si>
  <si>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</si>
  <si>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</si>
  <si>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</si>
  <si>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</si>
  <si>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</si>
  <si>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</si>
  <si>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</si>
  <si>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</si>
  <si>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</si>
  <si>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</si>
  <si>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</si>
  <si>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</si>
  <si>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</si>
  <si>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</si>
  <si>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</si>
  <si>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</si>
  <si>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</si>
  <si>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</si>
  <si>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</si>
  <si>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</si>
  <si>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</si>
  <si>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</si>
  <si>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</si>
  <si>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</si>
  <si>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</si>
  <si>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</si>
  <si>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</si>
  <si>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</si>
  <si>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</si>
  <si>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</si>
  <si>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</si>
  <si>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</si>
  <si>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</si>
  <si>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</si>
  <si>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</si>
  <si>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</si>
  <si>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</si>
  <si>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</si>
  <si>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</si>
  <si>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</si>
  <si>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</si>
  <si>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</si>
  <si>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</si>
  <si>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</si>
  <si>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</si>
  <si>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</si>
  <si>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</si>
  <si>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</si>
  <si>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</si>
  <si>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</si>
  <si>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</si>
  <si>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</si>
  <si>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</si>
  <si>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</si>
  <si>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</si>
  <si>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</si>
  <si>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</si>
  <si>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</si>
  <si>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</si>
  <si>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</si>
  <si>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</si>
  <si>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</si>
  <si>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</si>
  <si>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</si>
  <si>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</si>
  <si>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</si>
  <si>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</si>
  <si>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</si>
  <si>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</si>
  <si>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</si>
  <si>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</si>
  <si>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</si>
  <si>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</si>
  <si>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</si>
  <si>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</si>
  <si>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</si>
  <si>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</si>
  <si>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</si>
  <si>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</si>
  <si>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</si>
  <si>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</si>
  <si>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</si>
  <si>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</si>
  <si>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</si>
  <si>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</si>
  <si>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</si>
  <si>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</si>
  <si>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</si>
  <si>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</si>
  <si>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</si>
  <si>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</si>
  <si>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</si>
  <si>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</si>
  <si>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</si>
  <si>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</si>
  <si>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</si>
  <si>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</si>
  <si>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</si>
  <si>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</si>
  <si>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</si>
  <si>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</si>
  <si>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</si>
  <si>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</si>
  <si>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</si>
  <si>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</si>
  <si>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</si>
  <si>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</si>
  <si>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</si>
  <si>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</si>
  <si>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</si>
  <si>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</si>
  <si>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</si>
  <si>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</si>
  <si>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</si>
  <si>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</si>
  <si>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</si>
  <si>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</si>
  <si>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</si>
  <si>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</si>
  <si>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</si>
  <si>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</si>
  <si>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</si>
  <si>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</si>
  <si>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</si>
  <si>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</si>
  <si>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</si>
  <si>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</si>
  <si>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</si>
  <si>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</si>
  <si>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</si>
  <si>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</si>
  <si>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</si>
  <si>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</si>
  <si>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</si>
  <si>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</si>
  <si>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</si>
  <si>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</si>
  <si>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</si>
  <si>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</si>
  <si>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</si>
  <si>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</si>
  <si>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</si>
  <si>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</si>
  <si>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</si>
  <si>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</si>
  <si>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</si>
  <si>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</si>
  <si>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</si>
  <si>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</si>
  <si>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</si>
  <si>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</si>
  <si>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</si>
  <si>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</si>
  <si>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</si>
  <si>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</si>
  <si>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</si>
  <si>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</si>
  <si>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</si>
  <si>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</si>
  <si>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</si>
  <si>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</si>
  <si>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</si>
  <si>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</si>
  <si>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</si>
  <si>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</si>
  <si>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</si>
  <si>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</si>
  <si>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</si>
  <si>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</si>
  <si>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</si>
  <si>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</si>
  <si>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</si>
  <si>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</si>
  <si>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</si>
  <si>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</si>
  <si>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</si>
  <si>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</si>
  <si>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</si>
  <si>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</si>
  <si>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</si>
  <si>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</si>
  <si>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</si>
  <si>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</si>
  <si>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</si>
  <si>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</si>
  <si>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</si>
  <si>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</si>
  <si>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</si>
  <si>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</si>
  <si>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</si>
  <si>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</si>
  <si>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</si>
  <si>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</si>
  <si>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</si>
  <si>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</si>
  <si>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</si>
  <si>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</si>
  <si>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</si>
  <si>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</si>
  <si>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</si>
  <si>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</si>
  <si>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</si>
  <si>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</si>
  <si>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</si>
  <si>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</si>
  <si>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</si>
  <si>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</si>
  <si>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</si>
  <si>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</si>
  <si>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</si>
  <si>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</si>
  <si>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</si>
  <si>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</si>
  <si>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</si>
  <si>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</si>
  <si>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</si>
  <si>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</si>
  <si>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</si>
  <si>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</si>
  <si>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</si>
  <si>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</si>
  <si>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</si>
  <si>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</si>
  <si>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</si>
  <si>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</si>
  <si>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</si>
  <si>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</si>
  <si>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</si>
  <si>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</si>
  <si>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</si>
  <si>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</si>
  <si>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</si>
  <si>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</si>
  <si>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</si>
  <si>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</si>
  <si>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</si>
  <si>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</si>
  <si>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</si>
  <si>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</si>
  <si>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</si>
  <si>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</si>
  <si>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</si>
  <si>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</si>
  <si>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</si>
  <si>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</si>
  <si>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</si>
  <si>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</si>
  <si>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</si>
  <si>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</si>
  <si>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</si>
  <si>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</si>
  <si>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</si>
  <si>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</si>
  <si>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</si>
  <si>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</si>
  <si>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</si>
  <si>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</si>
  <si>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</si>
  <si>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</si>
  <si>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</si>
  <si>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</si>
  <si>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</si>
  <si>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</si>
  <si>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</si>
  <si>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</si>
  <si>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</si>
  <si>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</si>
  <si>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</si>
  <si>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</si>
  <si>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</si>
  <si>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</si>
  <si>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</si>
  <si>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</si>
  <si>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</si>
  <si>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</si>
  <si>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</si>
  <si>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</si>
  <si>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</si>
  <si>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</si>
  <si>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</si>
  <si>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</si>
  <si>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</si>
  <si>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</si>
  <si>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</si>
  <si>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</si>
  <si>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</si>
  <si>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</si>
  <si>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</si>
  <si>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</si>
  <si>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</si>
  <si>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</si>
  <si>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</si>
  <si>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</si>
  <si>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</si>
  <si>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</si>
  <si>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</si>
  <si>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</si>
  <si>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</si>
  <si>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</si>
  <si>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</si>
  <si>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</si>
  <si>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</si>
  <si>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</si>
  <si>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</si>
  <si>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</si>
  <si>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</si>
  <si>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</si>
  <si>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</si>
  <si>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</si>
  <si>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</si>
  <si>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</si>
  <si>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</si>
  <si>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</si>
  <si>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</si>
  <si>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</si>
  <si>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</si>
  <si>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</si>
  <si>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</si>
  <si>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</si>
  <si>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</si>
  <si>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</si>
  <si>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</si>
  <si>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</si>
  <si>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</si>
  <si>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</si>
  <si>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</si>
  <si>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</si>
  <si>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</si>
  <si>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</si>
  <si>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</si>
  <si>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</si>
  <si>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</si>
  <si>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</si>
  <si>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</si>
  <si>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</si>
  <si>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</si>
  <si>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</si>
  <si>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</si>
  <si>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</si>
  <si>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</si>
  <si>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</si>
  <si>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</si>
  <si>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</si>
  <si>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</si>
  <si>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</si>
  <si>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</si>
  <si>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</si>
  <si>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</si>
  <si>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</si>
  <si>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</si>
  <si>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</si>
  <si>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</si>
  <si>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</si>
  <si>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</si>
  <si>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</si>
  <si>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</si>
  <si>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</si>
  <si>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</si>
  <si>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</si>
  <si>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</si>
  <si>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</si>
  <si>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</si>
  <si>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</si>
  <si>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</si>
  <si>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</si>
  <si>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</si>
  <si>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</si>
  <si>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</si>
  <si>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</si>
  <si>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</si>
  <si>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</si>
  <si>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</si>
  <si>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</si>
  <si>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</si>
  <si>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</si>
  <si>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</si>
  <si>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</si>
  <si>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</si>
  <si>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</si>
  <si>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</si>
  <si>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</si>
  <si>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</si>
  <si>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</si>
  <si>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</si>
  <si>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</si>
  <si>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</si>
  <si>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</si>
  <si>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</si>
  <si>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</si>
  <si>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</si>
  <si>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</si>
  <si>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</si>
  <si>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</si>
  <si>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</si>
  <si>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</si>
  <si>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</si>
  <si>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</si>
  <si>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</si>
  <si>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</si>
  <si>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</si>
  <si>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</si>
  <si>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</si>
  <si>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</si>
  <si>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</si>
  <si>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</si>
  <si>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</si>
  <si>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</si>
  <si>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</si>
  <si>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</si>
  <si>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</si>
  <si>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</si>
  <si>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</si>
  <si>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</si>
  <si>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</si>
  <si>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</si>
  <si>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</si>
  <si>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</si>
  <si>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</si>
  <si>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</si>
  <si>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</si>
  <si>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</si>
  <si>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</si>
  <si>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</si>
  <si>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</si>
  <si>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</si>
  <si>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</si>
  <si>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</si>
  <si>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</si>
  <si>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</si>
  <si>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</si>
  <si>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</si>
  <si>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</si>
  <si>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</si>
  <si>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</si>
  <si>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</si>
  <si>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</si>
  <si>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</si>
  <si>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</si>
  <si>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</si>
  <si>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</si>
  <si>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</si>
  <si>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</si>
  <si>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</si>
  <si>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</si>
  <si>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</si>
  <si>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</si>
  <si>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</si>
  <si>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</si>
  <si>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</si>
  <si>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</si>
  <si>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</si>
  <si>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</si>
  <si>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</si>
  <si>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</si>
  <si>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</si>
  <si>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</si>
  <si>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</si>
  <si>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</si>
  <si>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</si>
  <si>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</si>
  <si>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</si>
  <si>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</si>
  <si>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</si>
  <si>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</si>
  <si>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</si>
  <si>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</si>
  <si>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</si>
  <si>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</si>
  <si>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</si>
  <si>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</si>
  <si>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</si>
  <si>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</si>
  <si>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</si>
  <si>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</si>
  <si>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</si>
  <si>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</si>
  <si>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</si>
  <si>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</si>
  <si>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</si>
  <si>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</si>
  <si>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</si>
  <si>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</si>
  <si>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</si>
  <si>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</si>
  <si>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</si>
  <si>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</si>
  <si>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</si>
  <si>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</si>
  <si>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</si>
  <si>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</si>
  <si>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</si>
  <si>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</si>
  <si>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</si>
  <si>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</si>
  <si>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</si>
  <si>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</si>
  <si>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</si>
  <si>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</si>
  <si>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</si>
  <si>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</si>
  <si>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</si>
  <si>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</si>
  <si>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</si>
  <si>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</si>
  <si>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</si>
  <si>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</si>
  <si>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</si>
  <si>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</si>
  <si>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</si>
  <si>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</si>
  <si>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</si>
  <si>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</si>
  <si>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</si>
  <si>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</si>
  <si>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</si>
  <si>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</si>
  <si>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</si>
  <si>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</si>
  <si>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</si>
  <si>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</si>
  <si>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</si>
  <si>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</si>
  <si>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</si>
  <si>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</si>
  <si>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</si>
  <si>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</si>
  <si>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</si>
  <si>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</si>
  <si>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</si>
  <si>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</si>
  <si>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</si>
  <si>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</si>
  <si>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</si>
  <si>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</si>
  <si>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</si>
  <si>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</si>
  <si>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</si>
  <si>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</si>
  <si>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</si>
  <si>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</si>
  <si>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</si>
  <si>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</si>
  <si>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</si>
  <si>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</si>
  <si>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</si>
  <si>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</si>
  <si>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</si>
  <si>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</si>
  <si>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</si>
  <si>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</si>
  <si>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</si>
  <si>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</si>
  <si>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</si>
  <si>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</si>
  <si>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</si>
  <si>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</si>
  <si>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</si>
  <si>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</si>
  <si>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</si>
  <si>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</si>
  <si>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</si>
  <si>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</si>
  <si>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</si>
  <si>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</si>
  <si>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</si>
  <si>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</si>
  <si>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</si>
  <si>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</si>
  <si>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</si>
  <si>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</si>
  <si>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</si>
  <si>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</si>
  <si>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</si>
  <si>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</si>
  <si>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</si>
  <si>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</si>
  <si>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</si>
  <si>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</si>
  <si>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</si>
  <si>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</si>
  <si>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</si>
  <si>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</si>
  <si>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</si>
  <si>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</si>
  <si>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</si>
  <si>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</si>
  <si>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</si>
  <si>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</si>
  <si>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</si>
  <si>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</si>
  <si>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</si>
  <si>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</si>
  <si>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</si>
  <si>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</si>
  <si>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</si>
  <si>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</si>
  <si>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</si>
  <si>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</si>
  <si>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</si>
  <si>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</si>
  <si>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</si>
  <si>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</si>
  <si>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</si>
  <si>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</si>
  <si>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</si>
  <si>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</si>
  <si>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</si>
  <si>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</si>
  <si>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</si>
  <si>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</si>
  <si>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</si>
  <si>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</si>
  <si>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</si>
  <si>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</si>
  <si>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</si>
  <si>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</si>
  <si>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</si>
  <si>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</si>
  <si>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</si>
  <si>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</si>
  <si>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</si>
  <si>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</si>
  <si>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</si>
  <si>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</si>
  <si>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</si>
  <si>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</si>
  <si>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</si>
  <si>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</si>
  <si>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</si>
  <si>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</si>
  <si>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</si>
  <si>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</si>
  <si>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</si>
  <si>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</si>
  <si>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</si>
  <si>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</si>
  <si>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</si>
  <si>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</si>
  <si>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</si>
  <si>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</si>
  <si>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</si>
  <si>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</si>
  <si>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</si>
  <si>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</si>
  <si>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</si>
  <si>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</si>
  <si>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</si>
  <si>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</si>
  <si>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</si>
  <si>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</si>
  <si>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</si>
  <si>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</si>
  <si>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</si>
  <si>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</si>
  <si>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</si>
  <si>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</si>
  <si>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</si>
  <si>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</si>
  <si>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</si>
  <si>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</si>
  <si>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</si>
  <si>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</si>
  <si>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</si>
  <si>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</si>
  <si>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</si>
  <si>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</si>
  <si>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</si>
  <si>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</si>
  <si>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</si>
  <si>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</si>
  <si>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</si>
  <si>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</si>
  <si>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</si>
  <si>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</si>
  <si>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</si>
  <si>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</si>
  <si>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</si>
  <si>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</si>
  <si>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</si>
  <si>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</si>
  <si>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</si>
  <si>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</si>
  <si>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</si>
  <si>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</si>
  <si>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</si>
  <si>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</si>
  <si>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</si>
  <si>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</si>
  <si>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</si>
  <si>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</si>
  <si>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</si>
  <si>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</si>
  <si>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</si>
  <si>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</si>
  <si>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</si>
  <si>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</si>
  <si>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</si>
  <si>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</si>
  <si>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</si>
  <si>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</si>
  <si>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</si>
  <si>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</si>
  <si>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</si>
  <si>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</si>
  <si>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</si>
  <si>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</si>
  <si>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</si>
  <si>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</si>
  <si>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</si>
  <si>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</si>
  <si>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</si>
  <si>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</si>
  <si>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</si>
  <si>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</si>
  <si>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</si>
  <si>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</si>
  <si>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</si>
  <si>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</si>
  <si>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</si>
  <si>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</si>
  <si>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</si>
  <si>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</si>
  <si>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</si>
  <si>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</si>
  <si>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</si>
  <si>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</si>
  <si>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</si>
  <si>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</si>
  <si>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</si>
  <si>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</si>
  <si>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</si>
  <si>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</si>
  <si>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</si>
  <si>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</si>
  <si>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</si>
  <si>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</si>
  <si>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</si>
  <si>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</si>
  <si>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</si>
  <si>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</si>
  <si>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</si>
  <si>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</si>
  <si>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</si>
  <si>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</si>
  <si>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</si>
  <si>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</si>
  <si>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</si>
  <si>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</si>
  <si>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</si>
  <si>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</si>
  <si>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</si>
  <si>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</si>
  <si>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</si>
  <si>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</si>
  <si>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</si>
  <si>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</si>
  <si>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</si>
  <si>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</si>
  <si>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</si>
  <si>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</si>
  <si>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</si>
  <si>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</si>
  <si>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</si>
  <si>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</si>
  <si>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</si>
  <si>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</si>
  <si>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</si>
  <si>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</si>
  <si>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</si>
  <si>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</si>
  <si>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</si>
  <si>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</si>
  <si>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</si>
  <si>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</si>
  <si>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</si>
  <si>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</si>
  <si>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</si>
  <si>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</si>
  <si>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</si>
  <si>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</si>
  <si>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</si>
  <si>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</si>
  <si>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</si>
  <si>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</si>
  <si>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</si>
  <si>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</si>
  <si>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</si>
  <si>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</si>
  <si>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</si>
  <si>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</si>
  <si>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</si>
  <si>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</si>
  <si>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</si>
  <si>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</si>
  <si>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</si>
  <si>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</si>
  <si>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</si>
  <si>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</si>
  <si>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</si>
  <si>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</si>
  <si>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</si>
  <si>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</si>
  <si>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</si>
  <si>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</si>
  <si>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</si>
  <si>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</si>
  <si>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</si>
  <si>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</si>
  <si>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</si>
  <si>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</si>
  <si>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</si>
  <si>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</si>
  <si>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</si>
  <si>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</si>
  <si>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</si>
  <si>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</si>
  <si>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</si>
  <si>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</si>
  <si>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</si>
  <si>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</si>
  <si>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</si>
  <si>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</si>
  <si>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</si>
  <si>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</si>
  <si>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</si>
  <si>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</si>
  <si>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</si>
  <si>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</si>
  <si>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</si>
  <si>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</si>
  <si>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</si>
  <si>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</si>
  <si>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</si>
  <si>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</si>
  <si>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</si>
  <si>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</si>
  <si>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</si>
  <si>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</si>
  <si>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</si>
  <si>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</si>
  <si>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</si>
  <si>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</si>
  <si>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</si>
  <si>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</si>
  <si>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</si>
  <si>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</si>
  <si>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</si>
  <si>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</si>
  <si>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</si>
  <si>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</si>
  <si>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</si>
  <si>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</si>
  <si>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</si>
  <si>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</si>
  <si>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</si>
  <si>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</si>
  <si>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</si>
  <si>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</si>
  <si>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</si>
  <si>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</si>
  <si>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</si>
  <si>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</si>
  <si>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</si>
  <si>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</si>
  <si>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</si>
  <si>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</si>
  <si>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</si>
  <si>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</si>
  <si>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</si>
  <si>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</si>
  <si>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</si>
  <si>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</si>
  <si>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</si>
  <si>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</si>
  <si>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</si>
  <si>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</si>
  <si>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</si>
  <si>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</si>
  <si>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</si>
  <si>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</si>
  <si>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</si>
  <si>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</si>
  <si>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</si>
  <si>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</si>
  <si>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</si>
  <si>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</si>
  <si>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</si>
  <si>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</si>
  <si>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</si>
  <si>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</si>
  <si>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</si>
  <si>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</si>
  <si>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</si>
  <si>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</si>
  <si>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</si>
  <si>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</si>
  <si>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</si>
  <si>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</si>
  <si>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</si>
  <si>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</si>
  <si>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</si>
  <si>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</si>
  <si>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</si>
  <si>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</si>
  <si>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</si>
  <si>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</si>
  <si>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</si>
  <si>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</si>
  <si>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</si>
  <si>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</si>
  <si>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</si>
  <si>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</si>
  <si>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</si>
  <si>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</si>
  <si>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</si>
  <si>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</si>
  <si>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</si>
  <si>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</si>
  <si>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</si>
  <si>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</si>
  <si>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</si>
  <si>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</si>
  <si>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</si>
  <si>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</si>
  <si>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</si>
  <si>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</si>
  <si>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</si>
  <si>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</si>
  <si>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</si>
  <si>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</si>
  <si>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</si>
  <si>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</si>
  <si>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</si>
  <si>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</si>
  <si>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</si>
  <si>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</si>
  <si>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</si>
  <si>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</si>
  <si>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</si>
  <si>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</si>
  <si>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</si>
  <si>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</si>
  <si>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</si>
  <si>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</si>
  <si>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</si>
  <si>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</si>
  <si>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</si>
  <si>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</si>
  <si>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</si>
  <si>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</si>
  <si>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</si>
  <si>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</si>
  <si>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</si>
  <si>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</si>
  <si>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</si>
  <si>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</si>
  <si>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</si>
  <si>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</si>
  <si>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</si>
  <si>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</si>
  <si>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</si>
  <si>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</si>
  <si>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</si>
  <si>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</si>
  <si>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</si>
  <si>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</si>
  <si>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</si>
  <si>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</si>
  <si>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</si>
  <si>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</si>
  <si>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</si>
  <si>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</si>
  <si>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</si>
  <si>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</si>
  <si>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</si>
  <si>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</si>
  <si>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</si>
  <si>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</si>
  <si>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</si>
  <si>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</si>
  <si>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</si>
  <si>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</si>
  <si>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</si>
  <si>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</si>
  <si>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</si>
  <si>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</si>
  <si>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</si>
  <si>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</si>
  <si>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</si>
  <si>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</si>
  <si>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</si>
  <si>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</si>
  <si>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</si>
  <si>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</si>
  <si>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</si>
  <si>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</si>
  <si>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</si>
  <si>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</si>
  <si>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</si>
  <si>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</si>
  <si>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</si>
  <si>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</si>
  <si>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</si>
  <si>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</si>
  <si>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</si>
  <si>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</si>
  <si>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</si>
  <si>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</si>
  <si>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</si>
  <si>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</si>
  <si>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</si>
  <si>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</si>
  <si>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</si>
  <si>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</si>
  <si>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</si>
  <si>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</si>
  <si>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</si>
  <si>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</si>
  <si>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</si>
  <si>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</si>
  <si>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</si>
  <si>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</si>
  <si>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</si>
  <si>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</si>
  <si>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</si>
  <si>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</si>
  <si>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</si>
  <si>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</si>
  <si>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</si>
  <si>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</si>
  <si>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</si>
  <si>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</si>
  <si>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</si>
  <si>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</si>
  <si>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</si>
  <si>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</si>
  <si>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</si>
  <si>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</si>
  <si>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</si>
  <si>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</si>
  <si>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</si>
  <si>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</si>
  <si>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</si>
  <si>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</si>
  <si>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</si>
  <si>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</si>
  <si>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</si>
  <si>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</si>
  <si>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</si>
  <si>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</si>
  <si>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</si>
  <si>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</si>
  <si>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</si>
  <si>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</si>
  <si>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</si>
  <si>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</si>
  <si>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</si>
  <si>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</si>
  <si>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</si>
  <si>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</si>
  <si>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</si>
  <si>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</si>
  <si>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</si>
  <si>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</si>
  <si>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</si>
  <si>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</si>
  <si>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</si>
  <si>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</si>
  <si>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</si>
  <si>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</si>
  <si>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</si>
  <si>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</si>
  <si>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</si>
  <si>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</si>
  <si>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</si>
  <si>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</si>
  <si>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</si>
  <si>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</si>
  <si>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</si>
  <si>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</si>
  <si>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</si>
  <si>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</si>
  <si>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</si>
  <si>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</si>
  <si>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</si>
  <si>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</si>
  <si>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</si>
  <si>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</si>
  <si>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</si>
  <si>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</si>
  <si>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</si>
  <si>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</si>
  <si>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</si>
  <si>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</si>
  <si>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</si>
  <si>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</si>
  <si>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</si>
  <si>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</si>
  <si>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</si>
  <si>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</si>
  <si>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</si>
  <si>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</si>
  <si>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</si>
  <si>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</si>
  <si>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</si>
  <si>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</si>
  <si>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</si>
  <si>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</si>
  <si>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</si>
  <si>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</si>
  <si>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</si>
  <si>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</si>
  <si>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</si>
  <si>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</si>
  <si>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</si>
  <si>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</si>
  <si>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</si>
  <si>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</si>
  <si>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</si>
  <si>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</si>
  <si>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</si>
  <si>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</si>
  <si>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</si>
  <si>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</si>
  <si>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</si>
  <si>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</si>
  <si>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</si>
  <si>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</si>
  <si>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</si>
  <si>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</si>
  <si>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</si>
  <si>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</si>
  <si>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</si>
  <si>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</si>
  <si>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</si>
  <si>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</si>
  <si>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</si>
  <si>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</si>
  <si>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</si>
  <si>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</si>
  <si>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</si>
  <si>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</si>
  <si>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</si>
  <si>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</si>
  <si>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</si>
  <si>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</si>
  <si>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</si>
  <si>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</si>
  <si>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</si>
  <si>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</si>
  <si>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</si>
  <si>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</si>
  <si>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</si>
  <si>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</si>
  <si>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</si>
  <si>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</si>
  <si>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</si>
  <si>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</si>
  <si>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</si>
  <si>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</si>
  <si>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</si>
  <si>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</si>
  <si>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</si>
  <si>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</si>
  <si>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</si>
  <si>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</si>
  <si>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</si>
  <si>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</si>
  <si>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</si>
  <si>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</si>
  <si>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</si>
  <si>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</si>
  <si>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</si>
  <si>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</si>
  <si>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</si>
  <si>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</si>
  <si>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</si>
  <si>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</si>
  <si>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</si>
  <si>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</si>
  <si>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</si>
  <si>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</si>
  <si>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</si>
  <si>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</si>
  <si>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</si>
  <si>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</si>
  <si>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</si>
  <si>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</si>
  <si>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</si>
  <si>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</si>
  <si>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</si>
  <si>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</si>
  <si>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</si>
  <si>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</si>
  <si>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</si>
  <si>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</si>
  <si>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</si>
  <si>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</si>
  <si>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</si>
  <si>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</si>
  <si>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</si>
  <si>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</si>
  <si>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</si>
  <si>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</si>
  <si>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</si>
  <si>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</si>
  <si>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</si>
  <si>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</si>
  <si>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</si>
  <si>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</si>
  <si>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</si>
  <si>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</si>
  <si>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</si>
  <si>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</si>
  <si>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</si>
  <si>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</si>
  <si>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</si>
  <si>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</si>
  <si>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</si>
  <si>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</si>
  <si>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</si>
  <si>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</si>
  <si>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</si>
  <si>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</si>
  <si>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</si>
  <si>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</si>
  <si>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</si>
  <si>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</si>
  <si>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</si>
  <si>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</si>
  <si>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</si>
  <si>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</si>
  <si>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</si>
  <si>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</si>
  <si>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</si>
  <si>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</si>
  <si>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</si>
  <si>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</si>
  <si>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</si>
  <si>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</si>
  <si>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</si>
  <si>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</si>
  <si>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</si>
  <si>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</si>
  <si>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</si>
  <si>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</si>
  <si>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</si>
  <si>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</si>
  <si>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</si>
  <si>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</si>
  <si>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</si>
  <si>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</si>
  <si>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</si>
  <si>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</si>
  <si>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</si>
  <si>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</si>
  <si>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</si>
  <si>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</si>
  <si>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</si>
  <si>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</si>
  <si>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</si>
  <si>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</si>
  <si>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</si>
  <si>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</si>
  <si>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</si>
  <si>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</si>
  <si>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</si>
  <si>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</si>
  <si>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</si>
  <si>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</si>
  <si>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</si>
  <si>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</si>
  <si>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</si>
  <si>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</si>
  <si>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</si>
  <si>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</si>
  <si>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</si>
  <si>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</si>
  <si>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</si>
  <si>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</si>
  <si>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</si>
  <si>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</si>
  <si>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</si>
  <si>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</si>
  <si>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</si>
  <si>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</si>
  <si>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</si>
  <si>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</si>
  <si>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</si>
  <si>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</si>
  <si>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</si>
  <si>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</si>
  <si>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</si>
  <si>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</si>
  <si>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</si>
  <si>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</si>
  <si>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</si>
  <si>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</si>
  <si>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</si>
  <si>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</si>
  <si>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</si>
  <si>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</si>
  <si>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</si>
  <si>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</si>
  <si>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</si>
  <si>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</si>
  <si>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</si>
  <si>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</si>
  <si>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</si>
  <si>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</si>
  <si>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</si>
  <si>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</si>
  <si>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</si>
  <si>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</si>
  <si>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</si>
  <si>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</si>
  <si>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</si>
  <si>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</si>
  <si>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</si>
  <si>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</si>
  <si>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</si>
  <si>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</si>
  <si>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</si>
  <si>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</si>
  <si>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</si>
  <si>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</si>
  <si>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</si>
  <si>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</si>
  <si>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</si>
  <si>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</si>
  <si>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</si>
  <si>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</si>
  <si>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</si>
  <si>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</si>
  <si>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</si>
  <si>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</si>
  <si>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</si>
  <si>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</si>
  <si>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</si>
  <si>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</si>
  <si>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</si>
  <si>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</si>
  <si>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</si>
  <si>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</si>
  <si>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</si>
  <si>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</si>
  <si>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</si>
  <si>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</si>
  <si>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</si>
  <si>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</si>
  <si>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</si>
  <si>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</si>
  <si>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</si>
  <si>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</si>
  <si>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</si>
  <si>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</si>
  <si>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</si>
  <si>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</si>
  <si>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</si>
  <si>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</si>
  <si>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</si>
  <si>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</si>
  <si>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</si>
  <si>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</si>
  <si>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</si>
  <si>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</si>
  <si>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</si>
  <si>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</si>
  <si>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</si>
  <si>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</si>
  <si>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</si>
  <si>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</si>
  <si>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</si>
  <si>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</si>
  <si>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</si>
  <si>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</si>
  <si>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</si>
  <si>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</si>
  <si>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</si>
  <si>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</si>
  <si>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</si>
  <si>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</si>
  <si>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</si>
  <si>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</si>
  <si>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</si>
  <si>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</si>
  <si>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</si>
  <si>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</si>
  <si>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</si>
  <si>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</si>
  <si>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</si>
  <si>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</si>
  <si>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</si>
  <si>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</si>
  <si>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</si>
  <si>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</si>
  <si>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</si>
  <si>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</si>
  <si>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</si>
  <si>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</si>
  <si>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</si>
  <si>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</si>
  <si>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</si>
  <si>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</si>
  <si>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</si>
  <si>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</si>
  <si>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</si>
  <si>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</si>
  <si>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</si>
  <si>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</si>
  <si>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</si>
  <si>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</si>
  <si>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</si>
  <si>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</si>
  <si>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</si>
  <si>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</si>
  <si>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</si>
  <si>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</si>
  <si>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</si>
  <si>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</si>
  <si>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</si>
  <si>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</si>
  <si>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</si>
  <si>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</si>
  <si>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</si>
  <si>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</si>
  <si>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</si>
  <si>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</si>
  <si>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</si>
  <si>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</si>
  <si>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</si>
  <si>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</si>
  <si>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</si>
  <si>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</si>
  <si>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</si>
  <si>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</si>
  <si>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</si>
  <si>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</si>
  <si>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</si>
  <si>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</si>
  <si>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</si>
  <si>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</si>
  <si>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</si>
  <si>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</si>
  <si>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</si>
  <si>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</si>
  <si>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</si>
  <si>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</si>
  <si>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</si>
  <si>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</si>
  <si>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</si>
  <si>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</si>
  <si>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</si>
  <si>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</si>
  <si>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</si>
  <si>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</si>
  <si>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</si>
  <si>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</si>
  <si>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</si>
  <si>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</si>
  <si>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</si>
  <si>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</si>
  <si>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</si>
  <si>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</si>
  <si>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</si>
  <si>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</si>
  <si>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</si>
  <si>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</si>
  <si>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</si>
  <si>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</si>
  <si>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</si>
  <si>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</si>
  <si>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</si>
  <si>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</si>
  <si>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</si>
  <si>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</si>
  <si>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</si>
  <si>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</si>
  <si>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</si>
  <si>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</si>
  <si>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</si>
  <si>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</si>
  <si>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</si>
  <si>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</si>
  <si>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</si>
  <si>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</si>
  <si>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</si>
  <si>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</si>
  <si>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</si>
  <si>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</si>
  <si>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</si>
  <si>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</si>
  <si>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</si>
  <si>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</si>
  <si>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</si>
  <si>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</si>
  <si>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</si>
  <si>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</si>
  <si>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</si>
  <si>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</si>
  <si>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</si>
  <si>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</si>
  <si>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</si>
  <si>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</si>
  <si>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</si>
  <si>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</si>
  <si>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</si>
  <si>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</si>
  <si>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</si>
  <si>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</si>
  <si>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</si>
  <si>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</si>
  <si>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</si>
  <si>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</si>
  <si>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</si>
  <si>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</si>
  <si>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</si>
  <si>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</si>
  <si>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</si>
  <si>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</si>
  <si>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</si>
  <si>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</si>
  <si>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</si>
  <si>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</si>
  <si>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</si>
  <si>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</si>
  <si>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</si>
  <si>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</si>
  <si>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</si>
  <si>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</si>
  <si>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</si>
  <si>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</si>
  <si>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</si>
  <si>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</si>
  <si>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</si>
  <si>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</si>
  <si>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</si>
  <si>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</si>
  <si>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</si>
  <si>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</si>
  <si>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</si>
  <si>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</si>
  <si>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</si>
  <si>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</si>
  <si>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</si>
  <si>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</si>
  <si>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</si>
  <si>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</si>
  <si>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</si>
  <si>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</si>
  <si>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</si>
  <si>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</si>
  <si>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</si>
  <si>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</si>
  <si>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</si>
  <si>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</si>
  <si>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</si>
  <si>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</si>
  <si>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</si>
  <si>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</si>
  <si>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</si>
  <si>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</si>
  <si>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</si>
  <si>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</si>
  <si>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</si>
  <si>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</si>
  <si>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</si>
  <si>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</si>
  <si>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</si>
  <si>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</si>
  <si>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</si>
  <si>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</si>
  <si>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</si>
  <si>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</si>
  <si>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</si>
  <si>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</si>
  <si>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</si>
  <si>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</si>
  <si>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</si>
  <si>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</si>
  <si>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</si>
  <si>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</si>
  <si>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</si>
  <si>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</si>
  <si>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</si>
  <si>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</si>
  <si>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</si>
  <si>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</si>
  <si>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</si>
  <si>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</si>
  <si>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</si>
  <si>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</si>
  <si>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</si>
  <si>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</si>
  <si>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</si>
  <si>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</si>
  <si>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</si>
  <si>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</si>
  <si>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</si>
  <si>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</si>
  <si>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</si>
  <si>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</si>
  <si>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</si>
  <si>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</si>
  <si>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</si>
  <si>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</si>
  <si>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</si>
  <si>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</si>
  <si>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</si>
  <si>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</si>
  <si>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</si>
  <si>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</si>
  <si>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</si>
  <si>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</si>
  <si>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</si>
  <si>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</si>
  <si>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</si>
  <si>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</si>
  <si>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</si>
  <si>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</si>
  <si>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</si>
  <si>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</si>
  <si>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</si>
  <si>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</si>
  <si>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</si>
  <si>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</si>
  <si>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</si>
  <si>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</si>
  <si>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</si>
  <si>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</si>
  <si>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</si>
  <si>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</si>
  <si>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</si>
  <si>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</si>
  <si>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</si>
  <si>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</si>
  <si>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</si>
  <si>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</si>
  <si>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</si>
  <si>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</si>
  <si>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</si>
  <si>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</si>
  <si>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</si>
  <si>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</si>
  <si>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</si>
  <si>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</si>
  <si>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</si>
  <si>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</si>
  <si>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</si>
  <si>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</si>
  <si>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</si>
  <si>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</si>
  <si>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</si>
  <si>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</si>
  <si>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</si>
  <si>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</si>
  <si>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</si>
  <si>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</si>
  <si>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</si>
  <si>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</si>
  <si>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</si>
  <si>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</si>
  <si>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</si>
  <si>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</si>
  <si>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</si>
  <si>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</si>
  <si>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</si>
  <si>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</si>
  <si>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</si>
  <si>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</si>
  <si>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</si>
  <si>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</si>
  <si>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</si>
  <si>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</si>
  <si>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</si>
  <si>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</si>
  <si>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</si>
  <si>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</si>
  <si>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</si>
  <si>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</si>
  <si>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</si>
  <si>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</si>
  <si>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</si>
  <si>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</si>
  <si>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</si>
  <si>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</si>
  <si>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</si>
  <si>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</si>
  <si>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</si>
  <si>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</si>
  <si>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</si>
  <si>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</si>
  <si>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</si>
  <si>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</si>
  <si>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</si>
  <si>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</si>
  <si>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</si>
  <si>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</si>
  <si>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</si>
  <si>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</si>
  <si>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</si>
  <si>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</si>
  <si>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</si>
  <si>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</si>
  <si>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</si>
  <si>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</si>
  <si>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</si>
  <si>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</si>
  <si>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</si>
  <si>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</si>
  <si>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</si>
  <si>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</si>
  <si>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</si>
  <si>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</si>
  <si>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</si>
  <si>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</si>
  <si>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</si>
  <si>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</si>
  <si>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</si>
  <si>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</si>
  <si>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</si>
  <si>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</si>
  <si>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</si>
  <si>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</si>
  <si>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</si>
  <si>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</si>
  <si>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</si>
  <si>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</si>
  <si>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</si>
  <si>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</si>
  <si>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</si>
  <si>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</si>
  <si>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</si>
  <si>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</si>
  <si>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</si>
  <si>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</si>
  <si>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</si>
  <si>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</si>
  <si>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</si>
  <si>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</si>
  <si>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</si>
  <si>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</si>
  <si>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</si>
  <si>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</si>
  <si>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</si>
  <si>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</si>
  <si>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</si>
  <si>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</si>
  <si>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</si>
  <si>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</si>
  <si>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</si>
  <si>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</si>
  <si>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</si>
  <si>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</si>
  <si>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</si>
  <si>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</si>
  <si>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</si>
  <si>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</si>
  <si>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</si>
  <si>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</si>
  <si>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</si>
  <si>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</si>
  <si>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</si>
  <si>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</si>
  <si>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</si>
  <si>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</si>
  <si>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</si>
  <si>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</si>
  <si>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</si>
  <si>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</si>
  <si>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</si>
  <si>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</si>
  <si>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</si>
  <si>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</si>
  <si>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</si>
  <si>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</si>
  <si>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</si>
  <si>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</si>
  <si>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</si>
  <si>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</si>
  <si>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</si>
  <si>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</si>
  <si>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</si>
  <si>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</si>
  <si>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</si>
  <si>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</si>
  <si>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</si>
  <si>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</si>
  <si>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</si>
  <si>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</si>
  <si>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</si>
  <si>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</si>
  <si>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</si>
  <si>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</si>
  <si>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</si>
  <si>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</si>
  <si>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</si>
  <si>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</si>
  <si>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</si>
  <si>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</si>
  <si>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</si>
  <si>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</si>
  <si>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</si>
  <si>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</si>
  <si>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</si>
  <si>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</si>
  <si>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</si>
  <si>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</si>
  <si>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</si>
  <si>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</si>
  <si>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</si>
  <si>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</si>
  <si>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</si>
  <si>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</si>
  <si>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</si>
  <si>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</si>
  <si>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</si>
  <si>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</si>
  <si>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</si>
  <si>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</si>
  <si>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</si>
  <si>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</si>
  <si>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</si>
  <si>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</si>
  <si>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</si>
  <si>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</si>
  <si>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</si>
  <si>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</si>
  <si>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</si>
  <si>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</si>
  <si>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</si>
  <si>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</si>
  <si>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</si>
  <si>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</si>
  <si>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</si>
  <si>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</si>
  <si>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</si>
  <si>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</si>
  <si>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</si>
  <si>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</si>
  <si>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</si>
  <si>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</si>
  <si>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</si>
  <si>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</si>
  <si>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</si>
  <si>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</si>
  <si>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</si>
  <si>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</si>
  <si>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</si>
  <si>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</si>
  <si>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</si>
  <si>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</si>
  <si>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</si>
  <si>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</si>
  <si>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</si>
  <si>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</si>
  <si>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</si>
  <si>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</si>
  <si>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</si>
  <si>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</si>
  <si>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</si>
  <si>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</si>
  <si>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</si>
  <si>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</si>
  <si>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</si>
  <si>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</si>
  <si>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</si>
  <si>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</si>
  <si>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</si>
  <si>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</si>
  <si>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</si>
  <si>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</si>
  <si>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</si>
  <si>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</si>
  <si>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</si>
  <si>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</si>
  <si>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</si>
  <si>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</si>
  <si>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</si>
  <si>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</si>
  <si>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</si>
  <si>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</si>
  <si>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</si>
  <si>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</si>
  <si>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</si>
  <si>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</si>
  <si>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</si>
  <si>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</si>
  <si>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</si>
  <si>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</si>
  <si>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</si>
  <si>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</si>
  <si>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</si>
  <si>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</si>
  <si>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</si>
  <si>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</si>
  <si>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</si>
  <si>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</si>
  <si>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</si>
  <si>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</si>
  <si>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</si>
  <si>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</si>
  <si>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</si>
  <si>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</si>
  <si>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</si>
  <si>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</si>
  <si>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</si>
  <si>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</si>
  <si>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</si>
  <si>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</si>
  <si>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</si>
  <si>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</si>
  <si>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</si>
  <si>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</si>
  <si>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</si>
  <si>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</si>
  <si>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</si>
  <si>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</si>
  <si>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</si>
  <si>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</si>
  <si>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</si>
  <si>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</si>
  <si>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</si>
  <si>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</si>
  <si>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</si>
  <si>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</si>
  <si>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</si>
  <si>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</si>
  <si>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</si>
  <si>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</si>
  <si>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</si>
  <si>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</si>
  <si>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</si>
  <si>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</si>
  <si>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</si>
  <si>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</si>
  <si>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</si>
  <si>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</si>
  <si>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</si>
  <si>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</si>
  <si>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</si>
  <si>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</si>
  <si>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</si>
  <si>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</si>
  <si>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</si>
  <si>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</si>
  <si>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</si>
  <si>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</si>
  <si>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</si>
  <si>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</si>
  <si>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</si>
  <si>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</si>
  <si>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</si>
  <si>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</si>
  <si>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</si>
  <si>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</si>
  <si>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</si>
  <si>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</si>
  <si>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</si>
  <si>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</si>
  <si>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</si>
  <si>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</si>
  <si>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</si>
  <si>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</si>
  <si>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</si>
  <si>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</si>
  <si>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</si>
  <si>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</si>
  <si>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</si>
  <si>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</si>
  <si>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</si>
  <si>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</si>
  <si>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</si>
  <si>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</si>
  <si>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</si>
  <si>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</si>
  <si>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</si>
  <si>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</si>
  <si>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</si>
  <si>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</si>
  <si>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</si>
  <si>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</si>
  <si>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</si>
  <si>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</si>
  <si>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</si>
  <si>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</si>
  <si>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</si>
  <si>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</si>
  <si>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</si>
  <si>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</si>
  <si>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</si>
  <si>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</si>
  <si>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</si>
  <si>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</si>
  <si>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</si>
  <si>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</si>
  <si>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</si>
  <si>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</si>
  <si>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</si>
  <si>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</si>
  <si>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</si>
  <si>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</si>
  <si>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</si>
  <si>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</si>
  <si>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</si>
  <si>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</si>
  <si>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</si>
  <si>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</si>
  <si>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</si>
  <si>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</si>
  <si>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</si>
  <si>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</si>
  <si>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</si>
  <si>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</si>
  <si>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</si>
  <si>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</si>
  <si>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</si>
  <si>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</si>
  <si>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</si>
  <si>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</si>
  <si>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</si>
  <si>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</si>
  <si>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</si>
  <si>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</si>
  <si>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</si>
  <si>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</si>
  <si>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</si>
  <si>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</si>
  <si>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</si>
  <si>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</si>
  <si>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</si>
  <si>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</si>
  <si>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</si>
  <si>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</si>
  <si>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</si>
  <si>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</si>
  <si>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</si>
  <si>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</si>
  <si>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</si>
  <si>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</si>
  <si>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</si>
  <si>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</si>
  <si>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</si>
  <si>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</si>
  <si>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</si>
  <si>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</si>
  <si>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</si>
  <si>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</si>
  <si>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</si>
  <si>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</si>
  <si>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</si>
  <si>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</si>
  <si>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</si>
  <si>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</si>
  <si>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</si>
  <si>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</si>
  <si>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</si>
  <si>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</si>
  <si>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</si>
  <si>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</si>
  <si>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</si>
  <si>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</si>
  <si>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</si>
  <si>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</si>
  <si>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</si>
  <si>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</si>
  <si>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</si>
  <si>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</si>
  <si>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</si>
  <si>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</si>
  <si>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</si>
  <si>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</si>
  <si>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</si>
  <si>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</si>
  <si>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</si>
  <si>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</si>
  <si>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</si>
  <si>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</si>
  <si>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</si>
  <si>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</si>
  <si>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</si>
  <si>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</si>
  <si>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</si>
  <si>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</si>
  <si>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</si>
  <si>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</si>
  <si>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</si>
  <si>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</si>
  <si>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</si>
  <si>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</si>
  <si>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</si>
  <si>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</si>
  <si>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</si>
  <si>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</si>
  <si>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</si>
  <si>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</si>
  <si>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</si>
  <si>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</si>
  <si>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</si>
  <si>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</si>
  <si>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</si>
  <si>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</si>
  <si>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</si>
  <si>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</si>
  <si>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</si>
  <si>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</si>
  <si>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</si>
  <si>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</si>
  <si>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</si>
  <si>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</si>
  <si>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</si>
  <si>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</si>
  <si>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</si>
  <si>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</si>
  <si>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</si>
  <si>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</si>
  <si>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</si>
  <si>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</si>
  <si>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</si>
  <si>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</si>
  <si>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</si>
  <si>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</si>
  <si>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</si>
  <si>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</si>
  <si>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</si>
  <si>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</si>
  <si>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</si>
  <si>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</si>
  <si>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</si>
  <si>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</si>
  <si>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</si>
  <si>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</si>
  <si>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</si>
  <si>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</si>
  <si>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</si>
  <si>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</si>
  <si>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</si>
  <si>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</si>
  <si>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</si>
  <si>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</si>
  <si>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</si>
  <si>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</si>
  <si>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</si>
  <si>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</si>
  <si>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</si>
  <si>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</si>
  <si>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</si>
  <si>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</si>
  <si>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</si>
  <si>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</si>
  <si>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</si>
  <si>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</si>
  <si>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</si>
  <si>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</si>
  <si>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</si>
  <si>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</si>
  <si>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</si>
  <si>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</si>
  <si>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</si>
  <si>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</si>
  <si>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</si>
  <si>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</si>
  <si>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</si>
  <si>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</si>
  <si>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</si>
  <si>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</si>
  <si>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</si>
  <si>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</si>
  <si>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</si>
  <si>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</si>
  <si>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</si>
  <si>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</si>
  <si>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</si>
  <si>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</si>
  <si>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</si>
  <si>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</si>
  <si>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</si>
  <si>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</si>
  <si>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</si>
  <si>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</si>
  <si>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</si>
  <si>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</si>
  <si>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</si>
  <si>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</si>
  <si>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</si>
  <si>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</si>
  <si>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</si>
  <si>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</si>
  <si>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</si>
  <si>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</si>
  <si>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</si>
  <si>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</si>
  <si>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</si>
  <si>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</si>
  <si>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</si>
  <si>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</si>
  <si>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</si>
  <si>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</si>
  <si>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</si>
  <si>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</si>
  <si>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</si>
  <si>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</si>
  <si>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</si>
  <si>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</si>
  <si>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</si>
  <si>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</si>
  <si>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</si>
  <si>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</si>
  <si>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</si>
  <si>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</si>
  <si>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</si>
  <si>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</si>
  <si>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</si>
  <si>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</si>
  <si>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</si>
  <si>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</si>
  <si>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</si>
  <si>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</si>
  <si>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</si>
  <si>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</si>
  <si>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</si>
  <si>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</si>
  <si>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</si>
  <si>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</si>
  <si>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</si>
  <si>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</si>
  <si>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</si>
  <si>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</si>
  <si>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</si>
  <si>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</si>
  <si>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</si>
  <si>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</si>
  <si>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</si>
  <si>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</si>
  <si>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</si>
  <si>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</si>
  <si>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</si>
  <si>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</si>
  <si>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</si>
  <si>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</si>
  <si>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</si>
  <si>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</si>
  <si>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</si>
  <si>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</si>
  <si>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</si>
  <si>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</si>
  <si>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</si>
  <si>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</si>
  <si>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</si>
  <si>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</si>
  <si>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</si>
  <si>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</si>
  <si>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</si>
  <si>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</si>
  <si>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</si>
  <si>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</si>
  <si>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</si>
  <si>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</si>
  <si>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</si>
  <si>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</si>
  <si>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</si>
  <si>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</si>
  <si>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</si>
  <si>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</si>
  <si>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</si>
  <si>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</si>
  <si>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</si>
  <si>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</si>
  <si>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</si>
  <si>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</si>
  <si>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</si>
  <si>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</si>
  <si>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</si>
  <si>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</si>
  <si>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</si>
  <si>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</si>
  <si>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</si>
  <si>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</si>
  <si>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</si>
  <si>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</si>
  <si>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</si>
  <si>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</si>
  <si>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</si>
  <si>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</si>
  <si>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</si>
  <si>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</si>
  <si>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</si>
  <si>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</si>
  <si>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</si>
  <si>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</si>
  <si>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</si>
  <si>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</si>
  <si>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</si>
  <si>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</si>
  <si>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</si>
  <si>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</si>
  <si>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</si>
  <si>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</si>
  <si>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</si>
  <si>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</si>
  <si>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</si>
  <si>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</si>
  <si>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</si>
  <si>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</si>
  <si>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</si>
  <si>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</si>
  <si>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</si>
  <si>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</si>
  <si>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</si>
  <si>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</si>
  <si>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</si>
  <si>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</si>
  <si>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</si>
  <si>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</si>
  <si>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</si>
  <si>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</si>
  <si>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</si>
  <si>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</si>
  <si>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</si>
  <si>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</si>
  <si>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</si>
  <si>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</si>
  <si>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</si>
  <si>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</si>
  <si>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</si>
  <si>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</si>
  <si>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</si>
  <si>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</si>
  <si>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</si>
  <si>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</si>
  <si>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</si>
  <si>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</si>
  <si>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</si>
  <si>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</si>
  <si>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</si>
  <si>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</si>
  <si>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</si>
  <si>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</si>
  <si>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</si>
  <si>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</si>
  <si>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</si>
  <si>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</si>
  <si>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</si>
  <si>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</si>
  <si>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</si>
  <si>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</si>
  <si>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</si>
  <si>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</si>
  <si>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</si>
  <si>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</si>
  <si>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</si>
  <si>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</si>
  <si>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</si>
  <si>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</si>
  <si>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</si>
  <si>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</si>
  <si>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</si>
  <si>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</si>
  <si>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</si>
  <si>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</si>
  <si>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</si>
  <si>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</si>
  <si>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</si>
  <si>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</si>
  <si>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</si>
  <si>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</si>
  <si>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</si>
  <si>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</si>
  <si>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</si>
  <si>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</si>
  <si>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</si>
  <si>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</si>
  <si>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</si>
  <si>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</si>
  <si>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</si>
  <si>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</si>
  <si>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</si>
  <si>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</si>
  <si>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</si>
  <si>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</si>
  <si>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</si>
  <si>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</si>
  <si>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</si>
  <si>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</si>
  <si>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</si>
  <si>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</si>
  <si>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</si>
  <si>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</si>
  <si>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</si>
  <si>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</si>
  <si>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</si>
  <si>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</si>
  <si>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</si>
  <si>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</si>
  <si>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</si>
  <si>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</si>
  <si>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</si>
  <si>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</si>
  <si>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</si>
  <si>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</si>
  <si>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</si>
  <si>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</si>
  <si>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</si>
  <si>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</si>
  <si>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</si>
  <si>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</si>
  <si>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</si>
  <si>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</si>
  <si>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</si>
  <si>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</si>
  <si>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</si>
  <si>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</si>
  <si>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</si>
  <si>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</si>
  <si>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</si>
  <si>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</si>
  <si>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</si>
  <si>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</si>
  <si>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</si>
  <si>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</si>
  <si>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</si>
  <si>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</si>
  <si>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</si>
  <si>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</si>
  <si>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</si>
  <si>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</si>
  <si>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</si>
  <si>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</si>
  <si>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</si>
  <si>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</si>
  <si>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</si>
  <si>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</si>
  <si>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</si>
  <si>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</si>
  <si>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</si>
  <si>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</si>
  <si>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</si>
  <si>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</si>
  <si>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</si>
  <si>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</si>
  <si>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</si>
  <si>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</si>
  <si>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</si>
  <si>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</si>
  <si>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</si>
  <si>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</si>
  <si>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</si>
  <si>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</si>
  <si>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</si>
  <si>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</si>
  <si>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</si>
  <si>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</si>
  <si>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</si>
  <si>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</si>
  <si>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</si>
  <si>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</si>
  <si>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</si>
  <si>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</si>
  <si>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</si>
  <si>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</si>
  <si>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</si>
  <si>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</si>
  <si>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</si>
  <si>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</si>
  <si>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</si>
  <si>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</si>
  <si>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</si>
  <si>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</si>
  <si>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</si>
  <si>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</si>
  <si>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</si>
  <si>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</si>
  <si>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</si>
  <si>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</si>
  <si>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</si>
  <si>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</si>
  <si>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</si>
  <si>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</si>
  <si>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</si>
  <si>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</si>
  <si>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</si>
  <si>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</si>
  <si>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</si>
  <si>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</si>
  <si>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</si>
  <si>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</si>
  <si>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</si>
  <si>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</si>
  <si>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</si>
  <si>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</si>
  <si>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</si>
  <si>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</si>
  <si>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</si>
  <si>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</si>
  <si>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</si>
  <si>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</si>
  <si>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</si>
  <si>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</si>
  <si>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</si>
  <si>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</si>
  <si>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</si>
  <si>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</si>
  <si>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</si>
  <si>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</si>
  <si>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</si>
  <si>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</si>
  <si>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</si>
  <si>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</si>
  <si>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</si>
  <si>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</si>
  <si>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</si>
  <si>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</si>
  <si>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</si>
  <si>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</si>
  <si>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</si>
  <si>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</si>
  <si>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</si>
  <si>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</si>
  <si>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</si>
  <si>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</si>
  <si>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</si>
  <si>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</si>
  <si>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</si>
  <si>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</si>
  <si>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</si>
  <si>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</si>
  <si>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</si>
  <si>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</si>
  <si>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</si>
  <si>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</si>
  <si>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</si>
  <si>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</si>
  <si>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</si>
  <si>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</si>
  <si>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</si>
  <si>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</si>
  <si>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</si>
  <si>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</si>
  <si>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</si>
  <si>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</si>
  <si>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</si>
  <si>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</si>
  <si>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</si>
  <si>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</si>
  <si>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</si>
  <si>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</si>
  <si>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</si>
  <si>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</si>
  <si>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</si>
  <si>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</si>
  <si>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</si>
  <si>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</si>
  <si>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</si>
  <si>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</si>
  <si>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</si>
  <si>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</si>
  <si>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</si>
  <si>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</si>
  <si>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</si>
  <si>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</si>
  <si>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</si>
  <si>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</si>
  <si>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</si>
  <si>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</si>
  <si>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</si>
  <si>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</si>
  <si>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</si>
  <si>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</si>
  <si>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</si>
  <si>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</si>
  <si>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</si>
  <si>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</si>
  <si>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</si>
  <si>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</si>
  <si>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</si>
  <si>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</si>
  <si>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</si>
  <si>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</si>
  <si>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</si>
  <si>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</si>
  <si>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</si>
  <si>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</si>
  <si>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</si>
  <si>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</si>
  <si>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</si>
  <si>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</si>
  <si>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</si>
  <si>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</si>
  <si>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</si>
  <si>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</si>
  <si>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</si>
  <si>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</si>
  <si>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</si>
  <si>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</si>
  <si>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</si>
  <si>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</si>
  <si>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</si>
  <si>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</si>
  <si>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</si>
  <si>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</si>
  <si>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</si>
  <si>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</si>
  <si>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</si>
  <si>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</si>
  <si>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</si>
  <si>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</si>
  <si>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</si>
  <si>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</si>
  <si>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</si>
  <si>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</si>
  <si>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</si>
  <si>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</si>
  <si>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</si>
  <si>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</si>
  <si>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</si>
  <si>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</si>
  <si>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</si>
  <si>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</si>
  <si>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</si>
  <si>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</si>
  <si>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</si>
  <si>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</si>
  <si>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</si>
  <si>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</si>
  <si>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</si>
  <si>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</si>
  <si>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</si>
  <si>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</si>
  <si>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</si>
  <si>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</si>
  <si>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</si>
  <si>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</si>
  <si>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</si>
  <si>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</si>
  <si>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</si>
  <si>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</si>
  <si>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</si>
  <si>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</si>
  <si>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</si>
  <si>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</si>
  <si>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</si>
  <si>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</si>
  <si>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</si>
  <si>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</si>
  <si>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</si>
  <si>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</si>
  <si>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</si>
  <si>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</si>
  <si>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</si>
  <si>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</si>
  <si>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</si>
  <si>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</si>
  <si>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</si>
  <si>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</si>
  <si>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</si>
  <si>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</si>
  <si>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</si>
  <si>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</si>
  <si>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</si>
  <si>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</si>
  <si>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</si>
  <si>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</si>
  <si>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</si>
  <si>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</si>
  <si>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</si>
  <si>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</si>
  <si>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</si>
  <si>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</si>
  <si>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</si>
  <si>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</si>
  <si>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</si>
  <si>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</si>
  <si>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</si>
  <si>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</si>
  <si>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</si>
  <si>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</si>
  <si>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</si>
  <si>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</si>
  <si>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</si>
  <si>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</si>
  <si>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</si>
  <si>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</si>
  <si>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</si>
  <si>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</si>
  <si>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</si>
  <si>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</si>
  <si>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</si>
  <si>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</si>
  <si>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</si>
  <si>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</si>
  <si>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</si>
  <si>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</si>
  <si>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</si>
  <si>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</si>
  <si>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</si>
  <si>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</si>
  <si>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</si>
  <si>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</si>
  <si>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</si>
  <si>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</si>
  <si>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</si>
  <si>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</si>
  <si>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</si>
  <si>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</si>
  <si>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</si>
  <si>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</si>
  <si>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</si>
  <si>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</si>
  <si>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</si>
  <si>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</si>
  <si>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</si>
  <si>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</si>
  <si>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</si>
  <si>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</si>
  <si>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</si>
  <si>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</si>
  <si>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</si>
  <si>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</si>
  <si>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</si>
  <si>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</si>
  <si>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</si>
  <si>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</si>
  <si>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</si>
  <si>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</si>
  <si>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</si>
  <si>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</si>
  <si>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</si>
  <si>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</si>
  <si>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</si>
  <si>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</si>
  <si>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</si>
  <si>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</si>
  <si>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</si>
  <si>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</si>
  <si>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</si>
  <si>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</si>
  <si>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</si>
  <si>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</si>
  <si>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</si>
  <si>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</si>
  <si>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</si>
  <si>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</si>
  <si>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</si>
  <si>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</si>
  <si>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</si>
  <si>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</si>
  <si>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</si>
  <si>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</si>
  <si>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</si>
  <si>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</si>
  <si>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</si>
  <si>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</si>
  <si>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</si>
  <si>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</si>
  <si>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</si>
  <si>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</si>
  <si>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</si>
  <si>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</si>
  <si>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</si>
  <si>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</si>
  <si>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</si>
  <si>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</si>
  <si>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</si>
  <si>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</si>
  <si>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</si>
  <si>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</si>
  <si>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</si>
  <si>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</si>
  <si>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</si>
  <si>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</si>
  <si>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</si>
  <si>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</si>
  <si>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</si>
  <si>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</si>
  <si>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</si>
  <si>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</si>
  <si>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</si>
  <si>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</si>
  <si>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</si>
  <si>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</si>
  <si>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</si>
  <si>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</si>
  <si>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</si>
  <si>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</si>
  <si>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</si>
  <si>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</si>
  <si>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</si>
  <si>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</si>
  <si>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</si>
  <si>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</si>
  <si>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</si>
  <si>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</si>
  <si>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</si>
  <si>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</si>
  <si>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</si>
  <si>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</si>
  <si>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</si>
  <si>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</si>
  <si>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</si>
  <si>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</si>
  <si>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</si>
  <si>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</si>
  <si>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</si>
  <si>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</si>
  <si>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</si>
  <si>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</si>
  <si>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</si>
  <si>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</si>
  <si>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</si>
  <si>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</si>
  <si>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</si>
  <si>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</si>
  <si>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</si>
  <si>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</si>
  <si>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</si>
  <si>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</si>
  <si>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</si>
  <si>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</si>
  <si>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</si>
  <si>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</si>
  <si>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</si>
  <si>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</si>
  <si>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</si>
  <si>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</si>
  <si>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</si>
  <si>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</si>
  <si>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</si>
  <si>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</si>
  <si>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</si>
  <si>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</si>
  <si>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</si>
  <si>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</si>
  <si>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</si>
  <si>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</si>
  <si>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</si>
  <si>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</si>
  <si>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</si>
  <si>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</si>
  <si>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</si>
  <si>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</si>
  <si>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</si>
  <si>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</si>
  <si>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</si>
  <si>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</si>
  <si>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</si>
  <si>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</si>
  <si>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</si>
  <si>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</si>
  <si>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</si>
  <si>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</si>
  <si>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</si>
  <si>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</si>
  <si>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</si>
  <si>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</si>
  <si>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</si>
  <si>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</si>
  <si>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</si>
  <si>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</si>
  <si>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</si>
  <si>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</si>
  <si>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</si>
  <si>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</si>
  <si>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</si>
  <si>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</si>
  <si>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</si>
  <si>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</si>
  <si>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</si>
  <si>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</si>
  <si>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</si>
  <si>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</si>
  <si>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</si>
  <si>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</si>
  <si>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</si>
  <si>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</si>
  <si>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</si>
  <si>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</si>
  <si>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</si>
  <si>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</si>
  <si>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</si>
  <si>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</si>
  <si>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</si>
  <si>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</si>
  <si>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</si>
  <si>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</si>
  <si>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</si>
  <si>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</si>
  <si>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</si>
  <si>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</si>
  <si>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</si>
  <si>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</si>
  <si>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</si>
  <si>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</si>
  <si>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</si>
  <si>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</si>
  <si>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</si>
  <si>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</si>
  <si>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</si>
  <si>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</si>
  <si>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</si>
  <si>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</si>
  <si>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</si>
  <si>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</si>
  <si>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</si>
  <si>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</si>
  <si>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</si>
  <si>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</si>
  <si>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</si>
  <si>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</si>
  <si>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</si>
  <si>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</si>
  <si>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</si>
  <si>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</si>
  <si>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</si>
  <si>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</si>
  <si>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</si>
  <si>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</si>
  <si>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</si>
  <si>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</si>
  <si>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</si>
  <si>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</si>
  <si>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</si>
  <si>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</si>
  <si>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</si>
  <si>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</si>
  <si>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</si>
  <si>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</si>
  <si>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</si>
  <si>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</si>
  <si>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</si>
  <si>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</si>
  <si>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</si>
  <si>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</si>
  <si>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</si>
  <si>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</si>
  <si>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</si>
  <si>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</si>
  <si>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</si>
  <si>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</si>
  <si>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</si>
  <si>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</si>
  <si>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</si>
  <si>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</si>
  <si>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</si>
  <si>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</si>
  <si>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</si>
  <si>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</si>
  <si>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</si>
  <si>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</si>
  <si>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</si>
  <si>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</si>
  <si>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</si>
  <si>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</si>
  <si>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</si>
  <si>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</si>
  <si>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</si>
  <si>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</si>
  <si>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</si>
  <si>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</si>
  <si>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</si>
  <si>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</si>
  <si>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</si>
  <si>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</si>
  <si>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</si>
  <si>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</si>
  <si>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</si>
  <si>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</si>
  <si>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</si>
  <si>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</si>
  <si>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</si>
  <si>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</si>
  <si>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</si>
  <si>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</si>
  <si>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</si>
  <si>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</si>
  <si>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</si>
  <si>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</si>
  <si>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</si>
  <si>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</si>
  <si>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</si>
  <si>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</si>
  <si>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</si>
  <si>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</si>
  <si>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</si>
  <si>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</si>
  <si>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</si>
  <si>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</si>
  <si>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</si>
  <si>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</si>
  <si>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</si>
  <si>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</si>
  <si>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</si>
  <si>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</si>
  <si>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</si>
  <si>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</si>
  <si>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</si>
  <si>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</si>
  <si>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</si>
  <si>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</si>
  <si>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</si>
  <si>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</si>
  <si>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</si>
  <si>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</si>
  <si>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</si>
  <si>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</si>
  <si>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</si>
  <si>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</si>
  <si>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</si>
  <si>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</si>
  <si>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</si>
  <si>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</si>
  <si>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</si>
  <si>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</si>
  <si>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</si>
  <si>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</si>
  <si>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</si>
  <si>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</si>
  <si>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</si>
  <si>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</si>
  <si>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</si>
  <si>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</si>
  <si>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</si>
  <si>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</si>
  <si>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</si>
  <si>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</si>
  <si>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</si>
  <si>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</si>
  <si>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</si>
  <si>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</si>
  <si>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</si>
  <si>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</si>
  <si>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</si>
  <si>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</si>
  <si>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</si>
  <si>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</si>
  <si>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</si>
  <si>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</si>
  <si>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</si>
  <si>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</si>
  <si>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</si>
  <si>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</si>
  <si>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</si>
  <si>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</si>
  <si>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</si>
  <si>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</si>
  <si>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</si>
  <si>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</si>
  <si>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</si>
  <si>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</si>
  <si>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</si>
  <si>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</si>
  <si>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</si>
  <si>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</si>
  <si>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</si>
  <si>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</si>
  <si>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</si>
  <si>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</si>
  <si>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</si>
  <si>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</si>
  <si>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</si>
  <si>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</si>
  <si>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</si>
  <si>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</si>
  <si>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</si>
  <si>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</si>
  <si>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</si>
  <si>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</si>
  <si>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</si>
  <si>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</si>
  <si>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</si>
  <si>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</si>
  <si>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</si>
  <si>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</si>
  <si>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</si>
  <si>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</si>
  <si>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</si>
  <si>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</si>
  <si>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</si>
  <si>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</si>
  <si>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</si>
  <si>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</si>
  <si>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</si>
  <si>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</si>
  <si>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</si>
  <si>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</si>
  <si>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</si>
  <si>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</si>
  <si>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</si>
  <si>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</si>
  <si>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</si>
  <si>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</si>
  <si>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</si>
  <si>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</si>
  <si>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</si>
  <si>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</si>
  <si>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</si>
  <si>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</si>
  <si>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</si>
  <si>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</si>
  <si>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</si>
  <si>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</si>
  <si>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</si>
  <si>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</si>
  <si>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</si>
  <si>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</si>
  <si>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</si>
  <si>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</si>
  <si>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</si>
  <si>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</si>
  <si>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</si>
  <si>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</si>
  <si>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</si>
  <si>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</si>
  <si>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</si>
  <si>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</si>
  <si>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</si>
  <si>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</si>
  <si>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</si>
  <si>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</si>
  <si>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</si>
  <si>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</si>
  <si>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</si>
  <si>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</si>
  <si>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</si>
  <si>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</si>
  <si>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</si>
  <si>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</si>
  <si>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</si>
  <si>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</si>
  <si>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</si>
  <si>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</si>
  <si>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</si>
  <si>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</si>
  <si>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</si>
  <si>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</si>
  <si>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</si>
  <si>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</si>
  <si>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</si>
  <si>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</si>
  <si>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</si>
  <si>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</si>
  <si>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</si>
  <si>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</si>
  <si>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</si>
  <si>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</si>
  <si>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</si>
  <si>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</si>
  <si>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</si>
  <si>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</si>
  <si>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</si>
  <si>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</si>
  <si>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</si>
  <si>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</si>
  <si>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</si>
  <si>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</si>
  <si>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</si>
  <si>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</si>
  <si>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</si>
  <si>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</si>
  <si>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</si>
  <si>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</si>
  <si>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</si>
  <si>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</si>
  <si>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</si>
  <si>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</si>
  <si>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</si>
  <si>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</si>
  <si>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</si>
  <si>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</si>
  <si>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</si>
  <si>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</si>
  <si>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</si>
  <si>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</si>
  <si>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</si>
  <si>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</si>
  <si>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</si>
  <si>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</si>
  <si>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</si>
  <si>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</si>
  <si>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</si>
  <si>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</si>
  <si>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</si>
  <si>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</si>
  <si>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</si>
  <si>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</si>
  <si>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</si>
  <si>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</si>
  <si>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</si>
  <si>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</si>
  <si>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</si>
  <si>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</si>
  <si>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</si>
  <si>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</si>
  <si>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</si>
  <si>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</si>
  <si>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</si>
  <si>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</si>
  <si>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</si>
  <si>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</si>
  <si>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</si>
  <si>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</si>
  <si>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</si>
  <si>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</si>
  <si>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</si>
  <si>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</si>
  <si>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</si>
  <si>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</si>
  <si>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</si>
  <si>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</si>
  <si>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</si>
  <si>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</si>
  <si>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</si>
  <si>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</si>
  <si>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</si>
  <si>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</si>
  <si>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</si>
  <si>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</si>
  <si>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</si>
  <si>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</si>
  <si>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</si>
  <si>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</si>
  <si>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</si>
  <si>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</si>
  <si>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</si>
  <si>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</si>
  <si>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</si>
  <si>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</si>
  <si>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</si>
  <si>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</si>
  <si>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</si>
  <si>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</si>
  <si>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</si>
  <si>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</si>
  <si>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</si>
  <si>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</si>
  <si>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</si>
  <si>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</si>
  <si>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</si>
  <si>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</si>
  <si>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</si>
  <si>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</si>
  <si>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</si>
  <si>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</si>
  <si>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</si>
  <si>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</si>
  <si>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</si>
  <si>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</si>
  <si>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</si>
  <si>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</si>
  <si>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</si>
  <si>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</si>
  <si>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</si>
  <si>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</si>
  <si>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</si>
  <si>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</si>
  <si>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</si>
  <si>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</si>
  <si>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</si>
  <si>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</si>
  <si>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</si>
  <si>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</si>
  <si>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</si>
  <si>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</si>
  <si>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</si>
  <si>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</si>
  <si>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</si>
  <si>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</si>
  <si>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</si>
  <si>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</si>
  <si>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</si>
  <si>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</si>
  <si>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</si>
  <si>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</si>
  <si>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</si>
  <si>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</si>
  <si>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</si>
  <si>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</si>
  <si>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</si>
  <si>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</si>
  <si>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</si>
  <si>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</si>
  <si>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</si>
  <si>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</si>
  <si>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</si>
  <si>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</si>
  <si>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</si>
  <si>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</si>
  <si>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</si>
  <si>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</si>
  <si>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</si>
  <si>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</si>
  <si>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</si>
  <si>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</si>
  <si>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</si>
  <si>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</si>
  <si>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</si>
  <si>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</si>
  <si>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</si>
  <si>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</si>
  <si>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</si>
  <si>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</si>
  <si>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</si>
  <si>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</si>
  <si>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</si>
  <si>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</si>
  <si>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</si>
  <si>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</si>
  <si>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</si>
  <si>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</si>
  <si>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</si>
  <si>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</si>
  <si>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</si>
  <si>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</si>
  <si>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</si>
  <si>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</si>
  <si>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</si>
  <si>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</si>
  <si>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</si>
  <si>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</si>
  <si>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</si>
  <si>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</si>
  <si>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</si>
  <si>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</si>
  <si>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</si>
  <si>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</si>
  <si>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</si>
  <si>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</si>
  <si>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</si>
  <si>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</si>
  <si>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</si>
  <si>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</si>
  <si>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</si>
  <si>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</si>
  <si>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</si>
  <si>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</si>
  <si>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</si>
  <si>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</si>
  <si>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</si>
  <si>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</si>
  <si>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</si>
  <si>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</si>
  <si>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</si>
  <si>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</si>
  <si>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</si>
  <si>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</si>
  <si>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</si>
  <si>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</si>
  <si>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</si>
  <si>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</si>
  <si>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</si>
  <si>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</si>
  <si>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</si>
  <si>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</si>
  <si>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</si>
  <si>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</si>
  <si>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</si>
  <si>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</si>
  <si>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</si>
  <si>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</si>
  <si>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</si>
  <si>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</si>
  <si>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</si>
  <si>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</si>
  <si>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</si>
  <si>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</si>
  <si>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</si>
  <si>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</si>
  <si>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</si>
  <si>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</si>
  <si>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</si>
  <si>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</si>
  <si>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</si>
  <si>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</si>
  <si>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</si>
  <si>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</si>
  <si>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</si>
  <si>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</si>
  <si>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</si>
  <si>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</si>
  <si>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</si>
  <si>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</si>
  <si>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</si>
  <si>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</si>
  <si>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</si>
  <si>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</si>
  <si>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</si>
  <si>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</si>
  <si>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</si>
  <si>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</si>
  <si>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</si>
  <si>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</si>
  <si>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</si>
  <si>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</si>
  <si>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</si>
  <si>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</si>
  <si>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</si>
  <si>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</si>
  <si>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</si>
  <si>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</si>
  <si>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</si>
  <si>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</si>
  <si>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</si>
  <si>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</si>
  <si>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</si>
  <si>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</si>
  <si>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</si>
  <si>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</si>
  <si>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</si>
  <si>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</si>
  <si>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</si>
  <si>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</si>
  <si>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</si>
  <si>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</si>
  <si>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</si>
  <si>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</si>
  <si>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</si>
  <si>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</si>
  <si>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</si>
  <si>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</si>
  <si>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</si>
  <si>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</si>
  <si>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</si>
  <si>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</si>
  <si>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</si>
  <si>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</si>
  <si>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</si>
  <si>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</si>
  <si>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</si>
  <si>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</si>
  <si>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</si>
  <si>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</si>
  <si>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</si>
  <si>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</si>
  <si>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</si>
  <si>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</si>
  <si>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</si>
  <si>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</si>
  <si>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</si>
  <si>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</si>
  <si>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</si>
  <si>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</si>
  <si>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</si>
  <si>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</si>
  <si>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</si>
  <si>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</si>
  <si>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</si>
  <si>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</si>
  <si>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</si>
  <si>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</si>
  <si>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</si>
  <si>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</si>
  <si>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</si>
  <si>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</si>
  <si>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</si>
  <si>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</si>
  <si>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</si>
  <si>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</si>
  <si>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</si>
  <si>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</si>
  <si>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</si>
  <si>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</si>
  <si>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</si>
  <si>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</si>
  <si>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</si>
  <si>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</si>
  <si>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</si>
  <si>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</si>
  <si>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</si>
  <si>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</si>
  <si>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</si>
  <si>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</si>
  <si>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</si>
  <si>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</si>
  <si>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</si>
  <si>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</si>
  <si>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</si>
  <si>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</si>
  <si>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</si>
  <si>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</si>
  <si>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</si>
  <si>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</si>
  <si>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</si>
  <si>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</si>
  <si>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</si>
  <si>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</si>
  <si>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</si>
  <si>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</si>
  <si>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</si>
  <si>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</si>
  <si>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</si>
  <si>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</si>
  <si>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</si>
  <si>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</si>
  <si>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</si>
  <si>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</si>
  <si>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</si>
  <si>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</si>
  <si>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</si>
  <si>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</si>
  <si>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</si>
  <si>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</si>
  <si>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</si>
  <si>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</si>
  <si>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</si>
  <si>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</si>
  <si>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</si>
  <si>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</si>
  <si>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</si>
  <si>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</si>
  <si>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</si>
  <si>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</si>
  <si>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</si>
  <si>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</si>
  <si>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</si>
  <si>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</si>
  <si>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</si>
  <si>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</si>
  <si>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</si>
  <si>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</si>
  <si>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</si>
  <si>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</si>
  <si>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</si>
  <si>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</si>
  <si>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</si>
  <si>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</si>
  <si>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</si>
  <si>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</si>
  <si>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</si>
  <si>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</si>
  <si>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</si>
  <si>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</si>
  <si>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</si>
  <si>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</si>
  <si>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</si>
  <si>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</si>
  <si>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</si>
  <si>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</si>
  <si>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</si>
  <si>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</si>
  <si>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</si>
  <si>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</si>
  <si>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</si>
  <si>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</si>
  <si>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</si>
  <si>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</si>
  <si>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</si>
  <si>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</si>
  <si>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</si>
  <si>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</si>
  <si>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</si>
  <si>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</si>
  <si>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</si>
  <si>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</si>
  <si>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</si>
  <si>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</si>
  <si>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</si>
  <si>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</si>
  <si>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</si>
  <si>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</si>
  <si>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</si>
  <si>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</si>
  <si>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</si>
  <si>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</si>
  <si>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</si>
  <si>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</si>
  <si>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</si>
  <si>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</si>
  <si>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</si>
  <si>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</si>
  <si>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</si>
  <si>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</si>
  <si>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</si>
  <si>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</si>
  <si>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</si>
  <si>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</si>
  <si>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</si>
  <si>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</si>
  <si>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</si>
  <si>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</si>
  <si>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</si>
  <si>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</si>
  <si>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</si>
  <si>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</si>
  <si>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</si>
  <si>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</si>
  <si>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</si>
  <si>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</si>
  <si>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</si>
  <si>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</si>
  <si>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</si>
  <si>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</si>
  <si>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</si>
  <si>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</si>
  <si>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</si>
  <si>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</si>
  <si>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</si>
  <si>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</si>
  <si>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</si>
  <si>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</si>
  <si>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</si>
  <si>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</si>
  <si>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</si>
  <si>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</si>
  <si>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</si>
  <si>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</si>
  <si>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</si>
  <si>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</si>
  <si>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</si>
  <si>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</si>
  <si>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</si>
  <si>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</si>
  <si>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</si>
  <si>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</si>
  <si>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</si>
  <si>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</si>
  <si>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</si>
  <si>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</si>
  <si>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</si>
  <si>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</si>
  <si>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</si>
  <si>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</si>
  <si>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</si>
  <si>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</si>
  <si>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</si>
  <si>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</si>
  <si>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</si>
  <si>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</si>
  <si>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</si>
  <si>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</si>
  <si>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</si>
  <si>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</si>
  <si>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</si>
  <si>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</si>
  <si>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</si>
  <si>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</si>
  <si>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</si>
  <si>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</si>
  <si>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</si>
  <si>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</si>
  <si>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</si>
  <si>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</si>
  <si>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</si>
  <si>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</si>
  <si>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</si>
  <si>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</si>
  <si>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</si>
  <si>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</si>
  <si>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</si>
  <si>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</si>
  <si>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</si>
  <si>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</si>
  <si>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</si>
  <si>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</si>
  <si>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</si>
  <si>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</si>
  <si>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</si>
  <si>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</si>
  <si>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</si>
  <si>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</si>
  <si>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</si>
  <si>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</si>
  <si>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</si>
  <si>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</si>
  <si>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</si>
  <si>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</si>
  <si>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</si>
  <si>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</si>
  <si>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</si>
  <si>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</si>
  <si>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</si>
  <si>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</si>
  <si>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</si>
  <si>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</si>
  <si>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</si>
  <si>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</si>
  <si>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</si>
  <si>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</si>
  <si>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</si>
  <si>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</si>
  <si>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</si>
  <si>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</si>
  <si>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</si>
  <si>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</si>
  <si>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</si>
  <si>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</si>
  <si>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</si>
  <si>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</si>
  <si>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</si>
  <si>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</si>
  <si>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</si>
  <si>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</si>
  <si>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</si>
  <si>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</si>
  <si>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</si>
  <si>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</si>
  <si>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</si>
  <si>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</si>
  <si>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</si>
  <si>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</si>
  <si>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</si>
  <si>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</si>
  <si>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</si>
  <si>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</si>
  <si>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</si>
  <si>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</si>
  <si>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</si>
  <si>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</si>
  <si>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</si>
  <si>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</si>
  <si>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</si>
  <si>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</si>
  <si>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</si>
  <si>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</si>
  <si>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</si>
  <si>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</si>
  <si>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</si>
  <si>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</si>
  <si>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</si>
  <si>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</si>
  <si>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</si>
  <si>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</si>
  <si>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</si>
  <si>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</si>
  <si>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</si>
  <si>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</si>
  <si>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</si>
  <si>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</si>
  <si>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</si>
  <si>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</si>
  <si>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</si>
  <si>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</si>
  <si>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</si>
  <si>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</si>
  <si>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</si>
  <si>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</si>
  <si>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</si>
  <si>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</si>
  <si>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</si>
  <si>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</si>
  <si>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</si>
  <si>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</si>
  <si>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</si>
  <si>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</si>
  <si>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</si>
  <si>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</si>
  <si>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</si>
  <si>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</si>
  <si>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</si>
  <si>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</si>
  <si>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</si>
  <si>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</si>
  <si>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</si>
  <si>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</si>
  <si>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</si>
  <si>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</si>
  <si>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</si>
  <si>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</si>
  <si>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</si>
  <si>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</si>
  <si>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</si>
  <si>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</si>
  <si>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</si>
  <si>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</si>
  <si>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</si>
  <si>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</si>
  <si>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</si>
  <si>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</si>
  <si>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</si>
  <si>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</si>
  <si>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</si>
  <si>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</si>
  <si>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</si>
  <si>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</si>
  <si>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</si>
  <si>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</si>
  <si>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</si>
  <si>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</si>
  <si>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</si>
  <si>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</si>
  <si>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</si>
  <si>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</si>
  <si>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</si>
  <si>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</si>
  <si>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</si>
  <si>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</si>
  <si>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</si>
  <si>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</si>
  <si>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</si>
  <si>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</si>
  <si>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</si>
  <si>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</si>
  <si>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</si>
  <si>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</si>
  <si>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</si>
  <si>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</si>
  <si>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</si>
  <si>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</si>
  <si>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</si>
  <si>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</si>
  <si>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</si>
  <si>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</si>
  <si>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</si>
  <si>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</si>
  <si>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</si>
  <si>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</si>
  <si>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</si>
  <si>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</si>
  <si>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</si>
  <si>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</si>
  <si>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</si>
  <si>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</si>
  <si>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</si>
  <si>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</si>
  <si>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</si>
  <si>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</si>
  <si>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</si>
  <si>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</si>
  <si>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</si>
  <si>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</si>
  <si>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</si>
  <si>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</si>
  <si>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</si>
  <si>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</si>
  <si>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</si>
  <si>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</si>
  <si>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</si>
  <si>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</si>
  <si>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</si>
  <si>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</si>
  <si>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</si>
  <si>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</si>
  <si>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</si>
  <si>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</si>
  <si>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</si>
  <si>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</si>
  <si>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</si>
  <si>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</si>
  <si>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</si>
  <si>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</si>
  <si>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</si>
  <si>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</si>
  <si>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</si>
  <si>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</si>
  <si>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</si>
  <si>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</si>
  <si>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</si>
  <si>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</si>
  <si>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</si>
  <si>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</si>
  <si>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</si>
  <si>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</si>
  <si>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</si>
  <si>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</si>
  <si>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</si>
  <si>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</si>
  <si>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</si>
  <si>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</si>
  <si>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</si>
  <si>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</si>
  <si>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</si>
  <si>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</si>
  <si>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</si>
  <si>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</si>
  <si>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</si>
  <si>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</si>
  <si>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</si>
  <si>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</si>
  <si>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</si>
  <si>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</si>
  <si>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</si>
  <si>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</si>
  <si>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</si>
  <si>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</si>
  <si>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</si>
  <si>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</si>
  <si>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</si>
  <si>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</si>
  <si>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</si>
  <si>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</si>
  <si>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</si>
  <si>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</si>
  <si>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</si>
  <si>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</si>
  <si>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</si>
  <si>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</si>
  <si>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</si>
  <si>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</si>
  <si>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</si>
  <si>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</si>
  <si>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</si>
  <si>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</si>
  <si>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</si>
  <si>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</si>
  <si>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</si>
  <si>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</si>
  <si>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</si>
  <si>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</si>
  <si>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</si>
  <si>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</si>
  <si>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</si>
  <si>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</si>
  <si>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</si>
  <si>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</si>
  <si>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</si>
  <si>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</si>
  <si>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</si>
  <si>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</si>
  <si>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</si>
  <si>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</si>
  <si>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</si>
  <si>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</si>
  <si>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</si>
  <si>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</si>
  <si>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</si>
  <si>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</si>
  <si>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</si>
  <si>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</si>
  <si>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</si>
  <si>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</si>
  <si>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</si>
  <si>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</si>
  <si>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</si>
  <si>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</si>
  <si>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</si>
  <si>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</si>
  <si>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</si>
  <si>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</si>
  <si>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</si>
  <si>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</si>
  <si>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</si>
  <si>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</si>
  <si>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</si>
  <si>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</si>
  <si>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</si>
  <si>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</si>
  <si>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</si>
  <si>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</si>
  <si>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</si>
  <si>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</si>
  <si>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</si>
  <si>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</si>
  <si>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</si>
  <si>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</si>
  <si>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</si>
  <si>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</si>
  <si>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</si>
  <si>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</si>
  <si>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</si>
  <si>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</si>
  <si>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</si>
  <si>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</si>
  <si>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</si>
  <si>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</si>
  <si>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</si>
  <si>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</si>
  <si>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</si>
  <si>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</si>
  <si>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</si>
  <si>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</si>
  <si>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</si>
  <si>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</si>
  <si>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</si>
  <si>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</si>
  <si>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</si>
  <si>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</si>
  <si>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</si>
  <si>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</si>
  <si>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</si>
  <si>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</si>
  <si>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</si>
  <si>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</si>
  <si>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</si>
  <si>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</si>
  <si>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</si>
  <si>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</si>
  <si>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</si>
  <si>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</si>
  <si>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</si>
  <si>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</si>
  <si>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</si>
  <si>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</si>
  <si>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</si>
  <si>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</si>
  <si>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</si>
  <si>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</si>
  <si>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</si>
  <si>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</si>
  <si>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</si>
  <si>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</si>
  <si>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</si>
  <si>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</si>
  <si>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</si>
  <si>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</si>
  <si>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</si>
  <si>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</si>
  <si>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</si>
  <si>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</si>
  <si>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</si>
  <si>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</si>
  <si>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</si>
  <si>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</si>
  <si>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</si>
  <si>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</si>
  <si>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</si>
  <si>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</si>
  <si>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</si>
  <si>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</si>
  <si>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</si>
  <si>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</si>
  <si>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</si>
  <si>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</si>
  <si>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</si>
  <si>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</si>
  <si>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</si>
  <si>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</si>
  <si>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</si>
  <si>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</si>
  <si>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</si>
  <si>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</si>
  <si>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</si>
  <si>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</si>
  <si>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</si>
  <si>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</si>
  <si>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</si>
  <si>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</si>
  <si>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</si>
  <si>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</si>
  <si>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</si>
  <si>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</si>
  <si>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</si>
  <si>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</si>
  <si>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</si>
  <si>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</si>
  <si>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</si>
  <si>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</si>
  <si>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</si>
  <si>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</si>
  <si>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</si>
  <si>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</si>
  <si>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</si>
  <si>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</si>
  <si>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</si>
  <si>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</si>
  <si>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</si>
  <si>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</si>
  <si>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</si>
  <si>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</si>
  <si>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</si>
  <si>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</si>
  <si>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</si>
  <si>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</si>
  <si>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</si>
  <si>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</si>
  <si>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</si>
  <si>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</si>
  <si>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</si>
  <si>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</si>
  <si>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</si>
  <si>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</si>
  <si>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</si>
  <si>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</si>
  <si>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</si>
  <si>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</si>
  <si>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</si>
  <si>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</si>
  <si>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</si>
  <si>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</si>
  <si>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</si>
  <si>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</si>
  <si>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</si>
  <si>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</si>
  <si>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</si>
  <si>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</si>
  <si>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</si>
  <si>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</si>
  <si>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</si>
  <si>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</si>
  <si>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</si>
  <si>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</si>
  <si>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</si>
  <si>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</si>
  <si>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</si>
  <si>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</si>
  <si>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</si>
  <si>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</si>
  <si>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</si>
  <si>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</si>
  <si>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</si>
  <si>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</si>
  <si>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</si>
  <si>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</si>
  <si>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</si>
  <si>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</si>
  <si>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</si>
  <si>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</si>
  <si>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</si>
  <si>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</si>
  <si>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</si>
  <si>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</si>
  <si>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</si>
  <si>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</si>
  <si>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</si>
  <si>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</si>
  <si>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</si>
  <si>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</si>
  <si>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</si>
  <si>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</si>
  <si>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</si>
  <si>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</si>
  <si>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</si>
  <si>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</si>
  <si>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</si>
  <si>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</si>
  <si>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</si>
  <si>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</si>
  <si>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</si>
  <si>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</si>
  <si>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</si>
  <si>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</si>
  <si>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</si>
  <si>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</si>
  <si>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</si>
  <si>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</si>
  <si>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</si>
  <si>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</si>
  <si>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</si>
  <si>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</si>
  <si>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</si>
  <si>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</si>
  <si>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</si>
  <si>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</si>
  <si>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</si>
  <si>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</si>
  <si>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</si>
  <si>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</si>
  <si>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</si>
  <si>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</si>
  <si>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</si>
  <si>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</si>
  <si>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</si>
  <si>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</si>
  <si>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</si>
  <si>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</si>
  <si>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</si>
  <si>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</si>
  <si>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</si>
  <si>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</si>
  <si>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</si>
  <si>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</si>
  <si>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</si>
  <si>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</si>
  <si>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</si>
  <si>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</si>
  <si>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</si>
  <si>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</si>
  <si>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</si>
  <si>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</si>
  <si>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</si>
  <si>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</si>
  <si>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</si>
  <si>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</si>
  <si>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</si>
  <si>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</si>
  <si>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</si>
  <si>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</si>
  <si>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</si>
  <si>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</si>
  <si>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</si>
  <si>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</si>
  <si>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</si>
  <si>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</si>
  <si>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</si>
  <si>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</si>
  <si>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</si>
  <si>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</si>
  <si>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</si>
  <si>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</si>
  <si>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</si>
  <si>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</si>
  <si>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</si>
  <si>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</si>
  <si>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</si>
  <si>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</si>
  <si>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</si>
  <si>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</si>
  <si>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</si>
  <si>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</si>
  <si>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</si>
  <si>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</si>
  <si>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</si>
  <si>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</si>
  <si>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</si>
  <si>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</si>
  <si>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</si>
  <si>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</si>
  <si>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</si>
  <si>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</si>
  <si>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</si>
  <si>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</si>
  <si>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</si>
  <si>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</si>
  <si>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</si>
  <si>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</si>
  <si>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</si>
  <si>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</si>
  <si>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</si>
  <si>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</si>
  <si>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</si>
  <si>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</si>
  <si>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</si>
  <si>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</si>
  <si>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</si>
  <si>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</si>
  <si>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</si>
  <si>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</si>
  <si>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</si>
  <si>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</si>
  <si>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</si>
  <si>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</si>
  <si>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</si>
  <si>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</si>
  <si>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</si>
  <si>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</si>
  <si>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</si>
  <si>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</si>
  <si>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</si>
  <si>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</si>
  <si>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</si>
  <si>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</si>
  <si>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</si>
  <si>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</si>
  <si>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</si>
  <si>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</si>
  <si>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</si>
  <si>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</si>
  <si>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</si>
  <si>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</si>
  <si>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</si>
  <si>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</si>
  <si>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</si>
  <si>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</si>
  <si>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</si>
  <si>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</si>
  <si>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</si>
  <si>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</si>
  <si>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</si>
  <si>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</si>
  <si>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</si>
  <si>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</si>
  <si>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</si>
  <si>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</si>
  <si>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</si>
  <si>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</si>
  <si>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</si>
  <si>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</si>
  <si>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</si>
  <si>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</si>
  <si>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</si>
  <si>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</si>
  <si>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</si>
  <si>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</si>
  <si>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</si>
  <si>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</si>
  <si>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</si>
  <si>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</si>
  <si>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</si>
  <si>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</si>
  <si>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</si>
  <si>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</si>
  <si>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</si>
  <si>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</si>
  <si>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</si>
  <si>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</si>
  <si>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</si>
  <si>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</si>
  <si>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</si>
  <si>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</si>
  <si>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</si>
  <si>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</si>
  <si>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</si>
  <si>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</si>
  <si>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</si>
  <si>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</si>
  <si>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</si>
  <si>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</si>
  <si>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</si>
  <si>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</si>
  <si>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</si>
  <si>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</si>
  <si>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</si>
  <si>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</si>
  <si>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</si>
  <si>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</si>
  <si>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</si>
  <si>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</si>
  <si>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</si>
  <si>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</si>
  <si>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</si>
  <si>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</si>
  <si>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</si>
  <si>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</si>
  <si>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</si>
  <si>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</si>
  <si>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</si>
  <si>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</si>
  <si>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</si>
  <si>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</si>
  <si>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</si>
  <si>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</si>
  <si>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</si>
  <si>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</si>
  <si>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</si>
  <si>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</si>
  <si>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</si>
  <si>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</si>
  <si>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</si>
  <si>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</si>
  <si>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</si>
  <si>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</si>
  <si>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</si>
  <si>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</si>
  <si>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</si>
  <si>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</si>
  <si>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</si>
  <si>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</si>
  <si>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</si>
  <si>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</si>
  <si>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</si>
  <si>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</si>
  <si>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</si>
  <si>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</si>
  <si>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</si>
  <si>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</si>
  <si>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</si>
  <si>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</si>
  <si>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</si>
  <si>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</si>
  <si>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</si>
  <si>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</si>
  <si>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</si>
  <si>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</si>
  <si>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</si>
  <si>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</si>
  <si>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</si>
  <si>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</si>
  <si>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</si>
  <si>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</si>
  <si>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</si>
  <si>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</si>
  <si>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</si>
  <si>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</si>
  <si>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</si>
  <si>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</si>
  <si>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</si>
  <si>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</si>
  <si>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</si>
  <si>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</si>
  <si>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</si>
  <si>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</si>
  <si>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</si>
  <si>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</si>
  <si>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</si>
  <si>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</si>
  <si>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</si>
  <si>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</si>
  <si>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</si>
  <si>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</si>
  <si>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</si>
  <si>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</si>
  <si>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</si>
  <si>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</si>
  <si>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</si>
  <si>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</si>
  <si>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</si>
  <si>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</si>
  <si>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</si>
  <si>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</si>
  <si>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</si>
  <si>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</si>
  <si>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</si>
  <si>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</si>
  <si>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</si>
  <si>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</si>
  <si>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</si>
  <si>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</si>
  <si>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</si>
  <si>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</si>
  <si>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</si>
  <si>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</si>
  <si>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</si>
  <si>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</si>
  <si>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</si>
  <si>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</si>
  <si>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</si>
  <si>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</si>
  <si>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</si>
  <si>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</si>
  <si>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</si>
  <si>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</si>
  <si>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</si>
  <si>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</si>
  <si>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</si>
  <si>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</si>
  <si>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</si>
  <si>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</si>
  <si>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</si>
  <si>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</si>
  <si>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</si>
  <si>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</si>
  <si>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</si>
  <si>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</si>
  <si>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</si>
  <si>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</si>
  <si>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</si>
  <si>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</si>
  <si>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</si>
  <si>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</si>
  <si>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</si>
  <si>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</si>
  <si>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</si>
  <si>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</si>
  <si>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</si>
  <si>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</si>
  <si>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</si>
  <si>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</si>
  <si>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</si>
  <si>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</si>
  <si>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</si>
  <si>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</si>
  <si>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</si>
  <si>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</si>
  <si>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</si>
  <si>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</si>
  <si>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</si>
  <si>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</si>
  <si>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</si>
  <si>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</si>
  <si>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</si>
  <si>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</si>
  <si>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</si>
  <si>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</si>
  <si>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</si>
  <si>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</si>
  <si>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</si>
  <si>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</si>
  <si>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</si>
  <si>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</si>
  <si>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</si>
  <si>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</si>
  <si>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</si>
  <si>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</si>
  <si>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</si>
  <si>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</si>
  <si>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</si>
  <si>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</si>
  <si>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</si>
  <si>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</si>
  <si>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</si>
  <si>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</si>
  <si>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</si>
  <si>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</si>
  <si>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</si>
  <si>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</si>
  <si>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</si>
  <si>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</si>
  <si>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</si>
  <si>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</si>
  <si>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</si>
  <si>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</si>
  <si>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</si>
  <si>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</si>
  <si>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</si>
  <si>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</si>
  <si>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</si>
  <si>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</si>
  <si>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</si>
  <si>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</si>
  <si>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</si>
  <si>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</si>
  <si>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</si>
  <si>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</si>
  <si>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</si>
  <si>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</si>
  <si>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</si>
  <si>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</si>
  <si>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</si>
  <si>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</si>
  <si>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</si>
  <si>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</si>
  <si>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</si>
  <si>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</si>
  <si>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</si>
  <si>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</si>
  <si>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</si>
  <si>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</si>
  <si>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</si>
  <si>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</si>
  <si>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</si>
  <si>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</si>
  <si>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</si>
  <si>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</si>
  <si>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</si>
  <si>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</si>
  <si>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</si>
  <si>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</si>
  <si>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</si>
  <si>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</si>
  <si>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</si>
  <si>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</si>
  <si>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</si>
  <si>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</si>
  <si>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</si>
  <si>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</si>
  <si>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</si>
  <si>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</si>
  <si>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</si>
  <si>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</si>
  <si>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</si>
  <si>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</si>
  <si>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</si>
  <si>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</si>
  <si>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</si>
  <si>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</si>
  <si>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</si>
  <si>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</si>
  <si>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</si>
  <si>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</si>
  <si>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</si>
  <si>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</si>
  <si>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</si>
  <si>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</si>
  <si>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</si>
  <si>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</si>
  <si>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</si>
  <si>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</si>
  <si>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</si>
  <si>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</si>
  <si>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</si>
  <si>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</si>
  <si>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</si>
  <si>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</si>
  <si>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</si>
  <si>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</si>
  <si>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</si>
  <si>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</si>
  <si>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</si>
  <si>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</si>
  <si>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</si>
  <si>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</si>
  <si>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</si>
  <si>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</si>
  <si>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</si>
  <si>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</si>
  <si>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</si>
  <si>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</si>
  <si>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</si>
  <si>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</si>
  <si>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</si>
  <si>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</si>
  <si>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</si>
  <si>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</si>
  <si>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</si>
  <si>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</si>
  <si>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</si>
  <si>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</si>
  <si>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</si>
  <si>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</si>
  <si>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</si>
  <si>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</si>
  <si>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</si>
  <si>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</si>
  <si>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</si>
  <si>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</si>
  <si>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</si>
  <si>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</si>
  <si>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</si>
  <si>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</si>
  <si>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</si>
  <si>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</si>
  <si>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</si>
  <si>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</si>
  <si>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</si>
  <si>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</si>
  <si>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</si>
  <si>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</si>
  <si>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</si>
  <si>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</si>
  <si>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</si>
  <si>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</si>
  <si>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</si>
  <si>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</si>
  <si>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</si>
  <si>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</si>
  <si>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</si>
  <si>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</si>
  <si>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</si>
  <si>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</si>
  <si>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</si>
  <si>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</si>
  <si>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</si>
  <si>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</si>
  <si>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</si>
  <si>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</si>
  <si>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</si>
  <si>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</si>
  <si>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</si>
  <si>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</si>
  <si>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</si>
  <si>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</si>
  <si>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</si>
  <si>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</si>
  <si>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</si>
  <si>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</si>
  <si>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</si>
  <si>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</si>
  <si>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</si>
  <si>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</si>
  <si>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</si>
  <si>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</si>
  <si>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</si>
  <si>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</si>
  <si>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</si>
  <si>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</si>
  <si>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</si>
  <si>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</si>
  <si>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</si>
  <si>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</si>
  <si>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</si>
  <si>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</si>
  <si>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</si>
  <si>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</si>
  <si>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</si>
  <si>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</si>
  <si>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</si>
  <si>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</si>
  <si>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</si>
  <si>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</si>
  <si>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</si>
  <si>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</si>
  <si>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</si>
  <si>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</si>
  <si>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</si>
  <si>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</si>
  <si>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</si>
  <si>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</si>
  <si>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</si>
  <si>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</si>
  <si>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</si>
  <si>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</si>
  <si>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</si>
  <si>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</si>
  <si>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</si>
  <si>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</si>
  <si>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</si>
  <si>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</si>
  <si>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</si>
  <si>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</si>
  <si>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</si>
  <si>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</si>
  <si>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</si>
  <si>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</si>
  <si>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</si>
  <si>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</si>
  <si>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</si>
  <si>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</si>
  <si>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</si>
  <si>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</si>
  <si>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</si>
  <si>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</si>
  <si>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</si>
  <si>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</si>
  <si>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</si>
  <si>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</si>
  <si>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</si>
  <si>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</si>
  <si>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</si>
  <si>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</si>
  <si>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</si>
  <si>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</si>
  <si>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</si>
  <si>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</si>
  <si>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</si>
  <si>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</si>
  <si>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</si>
  <si>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</si>
  <si>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</si>
  <si>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</si>
  <si>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</si>
  <si>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</si>
  <si>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</si>
  <si>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</si>
  <si>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</si>
  <si>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</si>
  <si>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</si>
  <si>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</si>
  <si>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</si>
  <si>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</si>
  <si>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</si>
  <si>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</si>
  <si>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</si>
  <si>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</si>
  <si>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</si>
  <si>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</si>
  <si>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</si>
  <si>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</si>
  <si>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</si>
  <si>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</si>
  <si>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</si>
  <si>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</si>
  <si>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</si>
  <si>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</si>
  <si>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</si>
  <si>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</si>
  <si>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</si>
  <si>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</si>
  <si>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</si>
  <si>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</si>
  <si>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</si>
  <si>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</si>
  <si>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</si>
  <si>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</si>
  <si>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</si>
  <si>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</si>
  <si>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</si>
  <si>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</si>
  <si>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</si>
  <si>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</si>
  <si>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</si>
  <si>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</si>
  <si>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</si>
  <si>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</si>
  <si>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</si>
  <si>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</si>
  <si>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</si>
  <si>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</si>
  <si>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</si>
  <si>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</si>
  <si>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</si>
  <si>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</si>
  <si>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</si>
  <si>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</si>
  <si>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</si>
  <si>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</si>
  <si>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</si>
  <si>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</si>
  <si>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</si>
  <si>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</si>
  <si>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</si>
  <si>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</si>
  <si>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</si>
  <si>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</si>
  <si>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</si>
  <si>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</si>
  <si>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</si>
  <si>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</si>
  <si>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</si>
  <si>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</si>
  <si>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</si>
  <si>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</si>
  <si>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</si>
  <si>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</si>
  <si>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</si>
  <si>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</si>
  <si>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</si>
  <si>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</si>
  <si>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</si>
  <si>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</si>
  <si>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</si>
  <si>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</si>
  <si>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</si>
  <si>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</si>
  <si>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</si>
  <si>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</si>
  <si>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</si>
  <si>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</si>
  <si>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</si>
  <si>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</si>
  <si>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</si>
  <si>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</si>
  <si>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</si>
  <si>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</si>
  <si>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</si>
  <si>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</si>
  <si>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</si>
  <si>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</si>
  <si>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</si>
  <si>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</si>
  <si>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</si>
  <si>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</si>
  <si>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</si>
  <si>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</si>
  <si>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</si>
  <si>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</si>
  <si>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</si>
  <si>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</si>
  <si>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</si>
  <si>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</si>
  <si>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</si>
  <si>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</si>
  <si>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</si>
  <si>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</si>
  <si>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</si>
  <si>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</si>
  <si>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</si>
  <si>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</si>
  <si>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</si>
  <si>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</si>
  <si>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</si>
  <si>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</si>
  <si>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</si>
  <si>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</si>
  <si>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</si>
  <si>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</si>
  <si>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</si>
  <si>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</si>
  <si>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</si>
  <si>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</si>
  <si>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</si>
  <si>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</si>
  <si>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</si>
  <si>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</si>
  <si>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</si>
  <si>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</si>
  <si>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</si>
  <si>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</si>
  <si>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</si>
  <si>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</si>
  <si>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</si>
  <si>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</si>
  <si>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</si>
  <si>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</si>
  <si>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</si>
  <si>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</si>
  <si>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</si>
  <si>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</si>
  <si>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</si>
  <si>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</si>
  <si>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</si>
  <si>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</si>
  <si>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</si>
  <si>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</si>
  <si>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</si>
  <si>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</si>
  <si>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</si>
  <si>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</si>
  <si>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</si>
  <si>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</si>
  <si>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</si>
  <si>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</si>
  <si>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</si>
  <si>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</si>
  <si>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</si>
  <si>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</si>
  <si>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</si>
  <si>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</si>
  <si>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</si>
  <si>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</si>
  <si>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</si>
  <si>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</si>
  <si>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</si>
  <si>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</si>
  <si>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</si>
  <si>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</si>
  <si>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</si>
  <si>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</si>
  <si>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</si>
  <si>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</si>
  <si>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</si>
  <si>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</si>
  <si>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</si>
  <si>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</si>
  <si>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</si>
  <si>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</si>
  <si>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</si>
  <si>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</si>
  <si>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</si>
  <si>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</si>
  <si>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</si>
  <si>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</si>
  <si>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</si>
  <si>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</si>
  <si>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</si>
  <si>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</si>
  <si>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</si>
  <si>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</si>
  <si>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</si>
  <si>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</si>
  <si>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</si>
  <si>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</si>
  <si>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</si>
  <si>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</si>
  <si>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</si>
  <si>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</si>
  <si>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</si>
  <si>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</si>
  <si>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</si>
  <si>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</si>
  <si>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</si>
  <si>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</si>
  <si>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</si>
  <si>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</si>
  <si>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</si>
  <si>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</si>
  <si>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</si>
  <si>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</si>
  <si>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</si>
  <si>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</si>
  <si>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</si>
  <si>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</si>
  <si>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</si>
  <si>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</si>
  <si>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</si>
  <si>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</si>
  <si>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</si>
  <si>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</si>
  <si>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</si>
  <si>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</si>
  <si>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</si>
  <si>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</si>
  <si>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</si>
  <si>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</si>
  <si>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</si>
  <si>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</si>
  <si>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</si>
  <si>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</si>
  <si>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</si>
  <si>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</si>
  <si>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</si>
  <si>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</si>
  <si>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</si>
  <si>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</si>
  <si>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</si>
  <si>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</si>
  <si>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</si>
  <si>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</si>
  <si>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</si>
  <si>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</si>
  <si>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</si>
  <si>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</si>
  <si>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</si>
  <si>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</si>
  <si>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</si>
  <si>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</si>
  <si>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</si>
  <si>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</si>
  <si>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</si>
  <si>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</si>
  <si>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</si>
  <si>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</si>
  <si>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</si>
  <si>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</si>
  <si>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</si>
  <si>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</si>
  <si>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</si>
  <si>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</si>
  <si>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</si>
  <si>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</si>
  <si>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</si>
  <si>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</si>
  <si>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</si>
  <si>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</si>
  <si>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</si>
  <si>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</si>
  <si>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</si>
  <si>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</si>
  <si>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</si>
  <si>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</si>
  <si>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</si>
  <si>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</si>
  <si>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</si>
  <si>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</si>
  <si>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</si>
  <si>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</si>
  <si>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</si>
  <si>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</si>
  <si>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</si>
  <si>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</si>
  <si>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</si>
  <si>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</si>
  <si>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</si>
  <si>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</si>
  <si>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</si>
  <si>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</si>
  <si>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</si>
  <si>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</si>
  <si>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</si>
  <si>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</si>
  <si>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</si>
  <si>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</si>
  <si>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</si>
  <si>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</si>
  <si>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</si>
  <si>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</si>
  <si>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</si>
  <si>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</si>
  <si>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</si>
  <si>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</si>
  <si>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</si>
  <si>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</si>
  <si>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</si>
  <si>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</si>
  <si>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</si>
  <si>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</si>
  <si>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</si>
  <si>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</si>
  <si>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</si>
  <si>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</si>
  <si>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</si>
  <si>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</si>
  <si>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</si>
  <si>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</si>
  <si>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</si>
  <si>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</si>
  <si>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</si>
  <si>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</si>
  <si>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</si>
  <si>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</si>
  <si>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</si>
  <si>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</si>
  <si>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</si>
  <si>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</si>
  <si>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</si>
  <si>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</si>
  <si>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</si>
  <si>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</si>
  <si>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</si>
  <si>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</si>
  <si>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</si>
  <si>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</si>
  <si>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</si>
  <si>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</si>
  <si>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</si>
  <si>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</si>
  <si>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</si>
  <si>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</si>
  <si>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</si>
  <si>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</si>
  <si>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</si>
  <si>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</si>
  <si>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</si>
  <si>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</si>
  <si>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</si>
  <si>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</si>
  <si>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</si>
  <si>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</si>
  <si>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</si>
  <si>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</si>
  <si>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</si>
  <si>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</si>
  <si>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</si>
  <si>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</si>
  <si>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</si>
  <si>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</si>
  <si>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</si>
  <si>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</si>
  <si>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</si>
  <si>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</si>
  <si>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</si>
  <si>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</si>
  <si>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</si>
  <si>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</si>
  <si>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</si>
  <si>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</si>
  <si>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</si>
  <si>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</si>
  <si>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</si>
  <si>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</si>
  <si>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</si>
  <si>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</si>
  <si>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</si>
  <si>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</si>
  <si>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</si>
  <si>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</si>
  <si>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</si>
  <si>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</si>
  <si>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</si>
  <si>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</si>
  <si>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</si>
  <si>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</si>
  <si>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</si>
  <si>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</si>
  <si>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</si>
  <si>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</si>
  <si>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</si>
  <si>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</si>
  <si>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</si>
  <si>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</si>
  <si>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</si>
  <si>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</si>
  <si>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</si>
  <si>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</si>
  <si>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</si>
  <si>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</si>
  <si>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</si>
  <si>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</si>
  <si>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</si>
  <si>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</si>
  <si>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</si>
  <si>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</si>
  <si>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</si>
  <si>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</si>
  <si>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</si>
  <si>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</si>
  <si>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</si>
  <si>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</si>
  <si>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</si>
  <si>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</si>
  <si>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</si>
  <si>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</si>
  <si>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</si>
  <si>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</si>
  <si>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</si>
  <si>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</si>
  <si>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</si>
  <si>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</si>
  <si>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</si>
  <si>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</si>
  <si>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</si>
  <si>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</si>
  <si>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</si>
  <si>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</si>
  <si>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</si>
  <si>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</si>
  <si>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</si>
  <si>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</si>
  <si>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</si>
  <si>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</si>
  <si>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</si>
  <si>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</si>
  <si>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</si>
  <si>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</si>
  <si>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</si>
  <si>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</si>
  <si>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</si>
  <si>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</si>
  <si>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</si>
  <si>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</si>
  <si>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</si>
  <si>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</si>
  <si>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</si>
  <si>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</si>
  <si>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</si>
  <si>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</si>
  <si>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</si>
  <si>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</si>
  <si>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</si>
  <si>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</si>
  <si>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</si>
  <si>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</si>
  <si>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</si>
  <si>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</si>
  <si>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</si>
  <si>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</si>
  <si>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</si>
  <si>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</si>
  <si>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</si>
  <si>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</si>
  <si>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</si>
  <si>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</si>
  <si>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</si>
  <si>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</si>
  <si>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</si>
  <si>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</si>
  <si>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</si>
  <si>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</si>
  <si>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</si>
  <si>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</si>
  <si>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</si>
  <si>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</si>
  <si>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</si>
  <si>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</si>
  <si>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</si>
  <si>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</si>
  <si>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</si>
  <si>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</si>
  <si>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</si>
  <si>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</si>
  <si>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</si>
  <si>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</si>
  <si>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</si>
  <si>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</si>
  <si>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</si>
  <si>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</si>
  <si>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</si>
  <si>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</si>
  <si>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</si>
  <si>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</si>
  <si>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</si>
  <si>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</si>
  <si>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</si>
  <si>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</si>
  <si>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</si>
  <si>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</si>
  <si>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</si>
  <si>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</si>
  <si>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</si>
  <si>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</si>
  <si>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</si>
  <si>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</si>
  <si>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</si>
  <si>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</si>
  <si>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</si>
  <si>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</si>
  <si>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</si>
  <si>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</si>
  <si>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</si>
  <si>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</si>
  <si>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</si>
  <si>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</si>
  <si>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</si>
  <si>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</si>
  <si>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</si>
  <si>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</si>
  <si>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</si>
  <si>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</si>
  <si>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</si>
  <si>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</si>
  <si>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</si>
  <si>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</si>
  <si>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</si>
  <si>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</si>
  <si>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</si>
  <si>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</si>
  <si>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</si>
  <si>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</si>
  <si>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</si>
  <si>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</si>
  <si>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</si>
  <si>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</si>
  <si>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</si>
  <si>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</si>
  <si>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</si>
  <si>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</si>
  <si>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</si>
  <si>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</si>
  <si>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</si>
  <si>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</si>
  <si>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</si>
  <si>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</si>
  <si>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</si>
  <si>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</si>
  <si>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</si>
  <si>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</si>
  <si>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</si>
  <si>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</si>
  <si>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</si>
  <si>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</si>
  <si>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</si>
  <si>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</si>
  <si>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</si>
  <si>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</si>
  <si>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</si>
  <si>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</si>
  <si>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</si>
  <si>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</si>
  <si>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</si>
  <si>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</si>
  <si>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</si>
  <si>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</si>
  <si>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</si>
  <si>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</si>
  <si>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</si>
  <si>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</si>
  <si>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</si>
  <si>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</si>
  <si>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</si>
  <si>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</si>
  <si>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</si>
  <si>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</si>
  <si>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</si>
  <si>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</si>
  <si>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</si>
  <si>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</si>
  <si>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</si>
  <si>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</si>
  <si>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</si>
  <si>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</si>
  <si>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</si>
  <si>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</si>
  <si>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</si>
  <si>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</si>
  <si>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</si>
  <si>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</si>
  <si>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</si>
  <si>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</si>
  <si>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</si>
  <si>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</si>
  <si>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</si>
  <si>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</si>
  <si>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</si>
  <si>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</si>
  <si>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</si>
  <si>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</si>
  <si>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</si>
  <si>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</si>
  <si>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</si>
  <si>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</si>
  <si>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</si>
  <si>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</si>
  <si>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</si>
  <si>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</si>
  <si>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</si>
  <si>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</si>
  <si>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</si>
  <si>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</si>
  <si>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</si>
  <si>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</si>
  <si>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</si>
  <si>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</si>
  <si>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</si>
  <si>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</si>
  <si>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</si>
  <si>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</si>
  <si>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</si>
  <si>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</si>
  <si>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</si>
  <si>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</si>
  <si>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</si>
  <si>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</si>
  <si>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</si>
  <si>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</si>
  <si>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</si>
  <si>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</si>
  <si>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</si>
  <si>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</si>
  <si>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</si>
  <si>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</si>
  <si>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</si>
  <si>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</si>
  <si>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</si>
  <si>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</si>
  <si>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</si>
  <si>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</si>
  <si>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</si>
  <si>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</si>
  <si>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</si>
  <si>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</si>
  <si>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</si>
  <si>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</si>
  <si>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</si>
  <si>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</si>
  <si>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</si>
  <si>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</si>
  <si>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</si>
  <si>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</si>
  <si>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</si>
  <si>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</si>
  <si>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</si>
  <si>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</si>
  <si>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</si>
  <si>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</si>
  <si>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</si>
  <si>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</si>
  <si>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</si>
  <si>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</si>
  <si>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</si>
  <si>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</si>
  <si>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</si>
  <si>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</si>
  <si>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</si>
  <si>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</si>
  <si>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</si>
  <si>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</si>
  <si>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</si>
  <si>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</si>
  <si>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</si>
  <si>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</si>
  <si>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</si>
  <si>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</si>
  <si>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</si>
  <si>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</si>
  <si>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</si>
  <si>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</si>
  <si>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</si>
  <si>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</si>
  <si>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</si>
  <si>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</si>
  <si>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</si>
  <si>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</si>
  <si>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</si>
  <si>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</si>
  <si>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</si>
  <si>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</si>
  <si>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</si>
  <si>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</si>
  <si>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</si>
  <si>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</si>
  <si>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</si>
  <si>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</si>
  <si>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</si>
  <si>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</si>
  <si>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</si>
  <si>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</si>
  <si>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</si>
  <si>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</si>
  <si>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</si>
  <si>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</si>
  <si>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</si>
  <si>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</si>
  <si>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</si>
  <si>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</si>
  <si>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</si>
  <si>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</si>
  <si>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</si>
  <si>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</si>
  <si>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</si>
  <si>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</si>
  <si>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</si>
  <si>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</si>
  <si>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</si>
  <si>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</si>
  <si>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</si>
  <si>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</si>
  <si>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</si>
  <si>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</si>
  <si>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</si>
  <si>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</si>
  <si>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</si>
  <si>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</si>
  <si>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</si>
  <si>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</si>
  <si>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</si>
  <si>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</si>
  <si>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</si>
  <si>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</si>
  <si>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</si>
  <si>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</si>
  <si>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</si>
  <si>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</si>
  <si>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</si>
  <si>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</si>
  <si>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</si>
  <si>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</si>
  <si>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</si>
  <si>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</si>
  <si>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</si>
  <si>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</si>
  <si>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</si>
  <si>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</si>
  <si>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</si>
  <si>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</si>
  <si>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</si>
  <si>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</si>
  <si>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</si>
  <si>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</si>
  <si>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</si>
  <si>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</si>
  <si>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</si>
  <si>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</si>
  <si>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</si>
  <si>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</si>
  <si>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</si>
  <si>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</si>
  <si>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</si>
  <si>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</si>
  <si>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</si>
  <si>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</si>
  <si>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</si>
  <si>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</si>
  <si>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</si>
  <si>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</si>
  <si>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</si>
  <si>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</si>
  <si>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</si>
  <si>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</si>
  <si>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</si>
  <si>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</si>
  <si>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</si>
  <si>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</si>
  <si>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</si>
  <si>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</si>
  <si>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</si>
  <si>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</si>
  <si>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</si>
  <si>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</si>
  <si>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</si>
  <si>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</si>
  <si>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</si>
  <si>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</si>
  <si>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</si>
  <si>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</si>
  <si>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</si>
  <si>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</si>
  <si>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</si>
  <si>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</si>
  <si>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</si>
  <si>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</si>
  <si>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</si>
  <si>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</si>
  <si>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</si>
  <si>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</si>
  <si>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</si>
  <si>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</si>
  <si>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</si>
  <si>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</si>
  <si>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</si>
  <si>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</si>
  <si>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</si>
  <si>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</si>
  <si>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</si>
  <si>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</si>
  <si>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</si>
  <si>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</si>
  <si>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</si>
  <si>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</si>
  <si>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</si>
  <si>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</si>
  <si>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</si>
  <si>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</si>
  <si>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</si>
  <si>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</si>
  <si>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</si>
  <si>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</si>
  <si>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</si>
  <si>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</si>
  <si>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</si>
  <si>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</si>
  <si>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</si>
  <si>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</si>
  <si>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</si>
  <si>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</si>
  <si>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</si>
  <si>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</si>
  <si>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</si>
  <si>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</si>
  <si>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</si>
  <si>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</si>
  <si>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</si>
  <si>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</si>
  <si>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</si>
  <si>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</si>
  <si>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</si>
  <si>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</si>
  <si>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</si>
  <si>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</si>
  <si>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</si>
  <si>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</si>
  <si>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</si>
  <si>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</si>
  <si>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</si>
  <si>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</si>
  <si>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</si>
  <si>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</si>
  <si>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</si>
  <si>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</si>
  <si>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</si>
  <si>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</si>
  <si>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</si>
  <si>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</si>
  <si>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</si>
  <si>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</si>
  <si>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</si>
  <si>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</si>
  <si>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</si>
  <si>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</si>
  <si>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</si>
  <si>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</si>
  <si>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</si>
  <si>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</si>
  <si>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</si>
  <si>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</si>
  <si>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</si>
  <si>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</si>
  <si>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</si>
  <si>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</si>
  <si>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</si>
  <si>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</si>
  <si>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</si>
  <si>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</si>
  <si>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</si>
  <si>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</si>
  <si>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</si>
  <si>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</si>
  <si>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</si>
  <si>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</si>
  <si>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</si>
  <si>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</si>
  <si>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</si>
  <si>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</si>
  <si>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</si>
  <si>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</si>
  <si>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</si>
  <si>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</si>
  <si>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</si>
  <si>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</si>
  <si>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</si>
  <si>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</si>
  <si>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</si>
  <si>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</si>
  <si>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</si>
  <si>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</si>
  <si>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</si>
  <si>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</si>
  <si>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</si>
  <si>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</si>
  <si>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</si>
  <si>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</si>
  <si>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</si>
  <si>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</si>
  <si>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</si>
  <si>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</si>
  <si>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</si>
  <si>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</si>
  <si>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</si>
  <si>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</si>
  <si>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</si>
  <si>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</si>
  <si>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</si>
  <si>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</si>
  <si>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</si>
  <si>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</si>
  <si>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</si>
  <si>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</si>
  <si>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</si>
  <si>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</si>
  <si>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</si>
  <si>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</si>
  <si>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</si>
  <si>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</si>
  <si>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</si>
  <si>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</si>
  <si>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</si>
  <si>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</si>
  <si>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</si>
  <si>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</si>
  <si>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</si>
  <si>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</si>
  <si>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</si>
  <si>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</si>
  <si>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</si>
  <si>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</si>
  <si>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</si>
  <si>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</si>
  <si>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</si>
  <si>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</si>
  <si>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</si>
  <si>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</si>
  <si>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</si>
  <si>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</si>
  <si>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</si>
  <si>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</si>
  <si>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</si>
  <si>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</si>
  <si>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</si>
  <si>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</si>
  <si>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</si>
  <si>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</si>
  <si>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</si>
  <si>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</si>
  <si>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</si>
  <si>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</si>
  <si>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</si>
  <si>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</si>
  <si>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</si>
  <si>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</si>
  <si>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</si>
  <si>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</si>
  <si>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</si>
  <si>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</si>
  <si>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</si>
  <si>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</si>
  <si>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</si>
  <si>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</si>
  <si>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</si>
  <si>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</si>
  <si>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</si>
  <si>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</si>
  <si>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</si>
  <si>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</si>
  <si>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</si>
  <si>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</si>
  <si>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</si>
  <si>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</si>
  <si>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</si>
  <si>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</si>
  <si>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</si>
  <si>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</si>
  <si>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</si>
  <si>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</si>
  <si>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</si>
  <si>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</si>
  <si>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</si>
  <si>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</si>
  <si>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</si>
  <si>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</si>
  <si>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</si>
  <si>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</si>
  <si>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</si>
  <si>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</si>
  <si>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</si>
  <si>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</si>
  <si>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</si>
  <si>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</si>
  <si>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</si>
  <si>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</si>
  <si>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</si>
  <si>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</si>
  <si>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</si>
  <si>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</si>
  <si>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</si>
  <si>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</si>
  <si>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</si>
  <si>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</si>
  <si>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</si>
  <si>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</si>
  <si>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</si>
  <si>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</si>
  <si>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</si>
  <si>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</si>
  <si>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</si>
  <si>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</si>
  <si>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</si>
  <si>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</si>
  <si>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</si>
  <si>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</si>
  <si>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</si>
  <si>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</si>
  <si>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</si>
  <si>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</si>
  <si>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</si>
  <si>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</si>
  <si>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</si>
  <si>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</si>
  <si>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</si>
  <si>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</si>
  <si>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</si>
  <si>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</si>
  <si>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</si>
  <si>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</si>
  <si>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</si>
  <si>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</si>
  <si>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</si>
  <si>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</si>
  <si>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</si>
  <si>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</si>
  <si>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</si>
  <si>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</si>
  <si>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</si>
  <si>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</si>
  <si>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</si>
  <si>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</si>
  <si>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</si>
  <si>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</si>
  <si>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</si>
  <si>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</si>
  <si>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</si>
  <si>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</si>
  <si>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</si>
  <si>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</si>
  <si>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</si>
  <si>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</si>
  <si>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</si>
  <si>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</si>
  <si>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</si>
  <si>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</si>
  <si>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</si>
  <si>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</si>
  <si>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</si>
  <si>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</si>
  <si>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</si>
  <si>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</si>
  <si>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</si>
  <si>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</si>
  <si>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</si>
  <si>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</si>
  <si>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</si>
  <si>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</si>
  <si>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</si>
  <si>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</si>
  <si>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</si>
  <si>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</si>
  <si>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</si>
  <si>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</si>
  <si>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</si>
  <si>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</si>
  <si>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</si>
  <si>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</si>
  <si>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</si>
  <si>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</si>
  <si>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</si>
  <si>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</si>
  <si>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</si>
  <si>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</si>
  <si>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</si>
  <si>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</si>
  <si>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</si>
  <si>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</si>
  <si>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</si>
  <si>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</si>
  <si>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</si>
  <si>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</si>
  <si>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</si>
  <si>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</si>
  <si>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</si>
  <si>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</si>
  <si>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</si>
  <si>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</si>
  <si>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</si>
  <si>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</si>
  <si>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</si>
  <si>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</si>
  <si>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</si>
  <si>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</si>
  <si>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</si>
  <si>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</si>
  <si>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</si>
  <si>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</si>
  <si>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</si>
  <si>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</si>
  <si>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</si>
  <si>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</si>
  <si>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</si>
  <si>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</si>
  <si>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</si>
  <si>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</si>
  <si>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</si>
  <si>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</si>
  <si>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</si>
  <si>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</si>
  <si>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</si>
  <si>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</si>
  <si>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</si>
  <si>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</si>
  <si>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</si>
  <si>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</si>
  <si>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</si>
  <si>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</si>
  <si>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</si>
  <si>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</si>
  <si>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</si>
  <si>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</si>
  <si>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</si>
  <si>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</si>
  <si>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</si>
  <si>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</si>
  <si>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</si>
  <si>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</si>
  <si>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</si>
  <si>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</si>
  <si>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</si>
  <si>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</si>
  <si>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</si>
  <si>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</si>
  <si>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</si>
  <si>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</si>
  <si>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</si>
  <si>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</si>
  <si>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</si>
  <si>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</si>
  <si>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</si>
  <si>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</si>
  <si>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</si>
  <si>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</si>
  <si>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</si>
  <si>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</si>
  <si>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</si>
  <si>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</si>
  <si>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</si>
  <si>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</si>
  <si>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</si>
  <si>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</si>
  <si>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</si>
  <si>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</si>
  <si>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</si>
  <si>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</si>
  <si>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</si>
  <si>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</si>
  <si>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</si>
  <si>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</si>
  <si>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</si>
  <si>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</si>
  <si>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</si>
  <si>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</si>
  <si>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</si>
  <si>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</si>
  <si>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</si>
  <si>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</si>
  <si>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</si>
  <si>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</si>
  <si>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</si>
  <si>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</si>
  <si>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</si>
  <si>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</si>
  <si>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</si>
  <si>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</si>
  <si>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</si>
  <si>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</si>
  <si>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</si>
  <si>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</si>
  <si>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</si>
  <si>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</si>
  <si>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</si>
  <si>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</si>
  <si>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</si>
  <si>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</si>
  <si>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</si>
  <si>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</si>
  <si>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</si>
  <si>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</si>
  <si>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</si>
  <si>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</si>
  <si>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</si>
  <si>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</si>
  <si>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</si>
  <si>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</si>
  <si>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</si>
  <si>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</si>
  <si>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</si>
  <si>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</si>
  <si>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</si>
  <si>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</si>
  <si>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</si>
  <si>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</si>
  <si>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</si>
  <si>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</si>
  <si>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</si>
  <si>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</si>
  <si>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</si>
  <si>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</si>
  <si>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</si>
  <si>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</si>
  <si>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</si>
  <si>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</si>
  <si>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</si>
  <si>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</si>
  <si>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</si>
  <si>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</si>
  <si>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</si>
  <si>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</si>
  <si>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</si>
  <si>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</si>
  <si>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</si>
  <si>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</si>
  <si>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</si>
  <si>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</si>
  <si>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</si>
  <si>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</si>
  <si>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</si>
  <si>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</si>
  <si>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</si>
  <si>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</si>
  <si>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</si>
  <si>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</si>
  <si>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</si>
  <si>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</si>
  <si>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</si>
  <si>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</si>
  <si>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</si>
  <si>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</si>
  <si>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</si>
  <si>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</si>
  <si>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</si>
  <si>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</si>
  <si>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</si>
  <si>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</si>
  <si>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</si>
  <si>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</si>
  <si>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</si>
  <si>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</si>
  <si>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</si>
  <si>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</si>
  <si>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</si>
  <si>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</si>
  <si>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</si>
  <si>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</si>
  <si>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</si>
  <si>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</si>
  <si>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</si>
  <si>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</si>
  <si>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</si>
  <si>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</si>
  <si>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</si>
  <si>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</si>
  <si>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</si>
  <si>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</si>
  <si>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</si>
  <si>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</si>
  <si>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</si>
  <si>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</si>
  <si>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</si>
  <si>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</si>
  <si>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</si>
  <si>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</si>
  <si>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</si>
  <si>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</si>
  <si>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</si>
  <si>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</si>
  <si>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</si>
  <si>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</si>
  <si>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</si>
  <si>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</si>
  <si>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</si>
  <si>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</si>
  <si>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</si>
  <si>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</si>
  <si>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</si>
  <si>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</si>
  <si>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</si>
  <si>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</si>
  <si>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</si>
  <si>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</si>
  <si>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</si>
  <si>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</si>
  <si>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</si>
  <si>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</si>
  <si>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</si>
  <si>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</si>
  <si>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</si>
  <si>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</si>
  <si>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</si>
  <si>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</si>
  <si>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</si>
  <si>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</si>
  <si>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</si>
  <si>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</si>
  <si>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</si>
  <si>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</si>
  <si>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</si>
  <si>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</si>
  <si>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</si>
  <si>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</si>
  <si>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</si>
  <si>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</si>
  <si>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</si>
  <si>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</si>
  <si>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</si>
  <si>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</si>
  <si>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</si>
  <si>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</si>
  <si>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</si>
  <si>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</si>
  <si>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</si>
  <si>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</si>
  <si>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</si>
  <si>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</si>
  <si>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</si>
  <si>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</si>
  <si>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</si>
  <si>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</si>
  <si>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</si>
  <si>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</si>
  <si>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</si>
  <si>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</si>
  <si>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</si>
  <si>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</si>
  <si>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</si>
  <si>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</si>
  <si>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</si>
  <si>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</si>
  <si>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</si>
  <si>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</si>
  <si>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</si>
  <si>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</si>
  <si>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</si>
  <si>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</si>
  <si>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</si>
  <si>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</si>
  <si>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</si>
  <si>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</si>
  <si>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</si>
  <si>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</si>
  <si>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</si>
  <si>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</si>
  <si>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</si>
  <si>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</si>
  <si>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</si>
  <si>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</si>
  <si>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</si>
  <si>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</si>
  <si>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</si>
  <si>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</si>
  <si>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</si>
  <si>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</si>
  <si>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</si>
  <si>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</si>
  <si>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</si>
  <si>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</si>
  <si>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</si>
  <si>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</si>
  <si>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</si>
  <si>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</si>
  <si>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</si>
  <si>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</si>
  <si>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</si>
  <si>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</si>
  <si>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</si>
  <si>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</si>
  <si>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</si>
  <si>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</si>
  <si>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</si>
  <si>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</si>
  <si>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</si>
  <si>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</si>
  <si>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</si>
  <si>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</si>
  <si>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</si>
  <si>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</si>
  <si>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</si>
  <si>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</si>
  <si>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</si>
  <si>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</si>
  <si>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</si>
  <si>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</si>
  <si>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</si>
  <si>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</si>
  <si>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</si>
  <si>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</si>
  <si>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</si>
  <si>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</si>
  <si>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</si>
  <si>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</si>
  <si>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</si>
  <si>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</si>
  <si>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</si>
  <si>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</si>
  <si>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</si>
  <si>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</si>
  <si>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</si>
  <si>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</si>
  <si>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</si>
  <si>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</si>
  <si>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</si>
  <si>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</si>
  <si>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</si>
  <si>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</si>
  <si>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</si>
  <si>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</si>
  <si>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</si>
  <si>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</si>
  <si>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</si>
  <si>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</si>
  <si>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</si>
  <si>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</si>
  <si>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</si>
  <si>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</si>
  <si>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</si>
  <si>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</si>
  <si>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</si>
  <si>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</si>
  <si>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</si>
  <si>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</si>
  <si>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</si>
  <si>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</si>
  <si>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</si>
  <si>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</si>
  <si>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</si>
  <si>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</si>
  <si>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</si>
  <si>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</si>
  <si>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</si>
  <si>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</si>
  <si>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</si>
  <si>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</si>
  <si>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</si>
  <si>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</si>
  <si>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</si>
  <si>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</si>
  <si>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</si>
  <si>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</si>
  <si>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</si>
  <si>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</si>
  <si>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</si>
  <si>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</si>
  <si>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</si>
  <si>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</si>
  <si>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</si>
  <si>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</si>
  <si>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</si>
  <si>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</si>
  <si>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</si>
  <si>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</si>
  <si>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</si>
  <si>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</si>
  <si>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</si>
  <si>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</si>
  <si>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</si>
  <si>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</si>
  <si>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</si>
  <si>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</si>
  <si>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</si>
  <si>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</si>
  <si>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</si>
  <si>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</si>
  <si>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</si>
  <si>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</si>
  <si>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</si>
  <si>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</si>
  <si>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</si>
  <si>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</si>
  <si>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</si>
  <si>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</si>
  <si>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</si>
  <si>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</si>
  <si>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</si>
  <si>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</si>
  <si>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</si>
  <si>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</si>
  <si>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</si>
  <si>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</si>
  <si>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</si>
  <si>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</si>
  <si>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</si>
  <si>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</si>
  <si>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</si>
  <si>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</si>
  <si>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</si>
  <si>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</si>
  <si>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</si>
  <si>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</si>
  <si>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</si>
  <si>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</si>
  <si>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</si>
  <si>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</si>
  <si>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</si>
  <si>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</si>
  <si>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</si>
  <si>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</si>
  <si>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</si>
  <si>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</si>
  <si>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</si>
  <si>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</si>
  <si>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</si>
  <si>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</si>
  <si>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</si>
  <si>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</si>
  <si>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</si>
  <si>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</si>
  <si>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</si>
  <si>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</si>
  <si>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</si>
  <si>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</si>
  <si>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</si>
  <si>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</si>
  <si>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</si>
  <si>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</si>
  <si>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</si>
  <si>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</si>
  <si>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</si>
  <si>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</si>
  <si>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</si>
  <si>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</si>
  <si>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</si>
  <si>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</si>
  <si>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</si>
  <si>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</si>
  <si>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</si>
  <si>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</si>
  <si>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</si>
  <si>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</si>
  <si>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</si>
  <si>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</si>
  <si>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</si>
  <si>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</si>
  <si>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</si>
  <si>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</si>
  <si>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</si>
  <si>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</si>
  <si>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</si>
  <si>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</si>
  <si>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</si>
  <si>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</si>
  <si>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</si>
  <si>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</si>
  <si>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</si>
  <si>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</si>
  <si>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</si>
  <si>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</si>
  <si>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</si>
  <si>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</si>
  <si>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</si>
  <si>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</si>
  <si>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</si>
  <si>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</si>
  <si>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</si>
  <si>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</si>
  <si>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</si>
  <si>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</si>
  <si>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</si>
  <si>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</si>
  <si>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</si>
  <si>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</si>
  <si>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</si>
  <si>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</si>
  <si>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</si>
  <si>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</si>
  <si>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</si>
  <si>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</si>
  <si>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</si>
  <si>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</si>
  <si>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</si>
  <si>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</si>
  <si>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</si>
  <si>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</si>
  <si>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</si>
  <si>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</si>
  <si>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</si>
  <si>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</si>
  <si>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</si>
  <si>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</si>
  <si>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</si>
  <si>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</si>
  <si>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</si>
  <si>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</si>
  <si>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</si>
  <si>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</si>
  <si>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</si>
  <si>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</si>
  <si>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</si>
  <si>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</si>
  <si>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</si>
  <si>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</si>
  <si>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</si>
  <si>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</si>
  <si>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</si>
  <si>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</si>
  <si>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</si>
  <si>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</si>
  <si>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</si>
  <si>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</si>
  <si>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</si>
  <si>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</si>
  <si>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</si>
  <si>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</si>
  <si>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</si>
  <si>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</si>
  <si>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</si>
  <si>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</si>
  <si>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</si>
  <si>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</si>
  <si>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</si>
  <si>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</si>
  <si>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</si>
  <si>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</si>
  <si>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</si>
  <si>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</si>
  <si>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</si>
  <si>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</si>
  <si>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</si>
  <si>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</si>
  <si>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</si>
  <si>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</si>
  <si>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</si>
  <si>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</si>
  <si>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</si>
  <si>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</si>
  <si>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</si>
  <si>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</si>
  <si>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</si>
  <si>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</si>
  <si>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</si>
  <si>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</si>
  <si>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</si>
  <si>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</si>
  <si>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</si>
  <si>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</si>
  <si>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</si>
  <si>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</si>
  <si>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</si>
  <si>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</si>
  <si>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</si>
  <si>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</si>
  <si>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</si>
  <si>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</si>
  <si>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</si>
  <si>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</si>
  <si>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</si>
  <si>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</si>
  <si>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</si>
  <si>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</si>
  <si>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</si>
  <si>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</si>
  <si>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</si>
  <si>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</si>
  <si>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</si>
  <si>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</si>
  <si>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</si>
  <si>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</si>
  <si>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</si>
  <si>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</si>
  <si>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</si>
  <si>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</si>
  <si>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</si>
  <si>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</si>
  <si>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</si>
  <si>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</si>
  <si>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</si>
  <si>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</si>
  <si>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</si>
  <si>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</si>
  <si>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</si>
  <si>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</si>
  <si>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</si>
  <si>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</si>
  <si>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</si>
  <si>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</si>
  <si>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</si>
  <si>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</si>
  <si>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</si>
  <si>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</si>
  <si>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</si>
  <si>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</si>
  <si>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</si>
  <si>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</si>
  <si>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</si>
  <si>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</si>
  <si>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</si>
  <si>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</si>
  <si>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</si>
  <si>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</si>
  <si>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</si>
  <si>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</si>
  <si>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</si>
  <si>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</si>
  <si>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</si>
  <si>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</si>
  <si>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</si>
  <si>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</si>
  <si>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</si>
  <si>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</si>
  <si>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</si>
  <si>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</si>
  <si>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</si>
  <si>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</si>
  <si>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</si>
  <si>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</si>
  <si>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</si>
  <si>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</si>
  <si>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</si>
  <si>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</si>
  <si>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</si>
  <si>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</si>
  <si>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</si>
  <si>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</si>
  <si>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</si>
  <si>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</si>
  <si>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</si>
  <si>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</si>
  <si>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</si>
  <si>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</si>
  <si>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</si>
  <si>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</si>
  <si>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</si>
  <si>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</si>
  <si>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</si>
  <si>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</si>
  <si>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</si>
  <si>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</si>
  <si>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</si>
  <si>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</si>
  <si>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</si>
  <si>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</si>
  <si>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</si>
  <si>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</si>
  <si>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</si>
  <si>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</si>
  <si>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</si>
  <si>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</si>
  <si>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</si>
  <si>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</si>
  <si>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</si>
  <si>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</si>
  <si>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</si>
  <si>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</si>
  <si>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</si>
  <si>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</si>
  <si>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</si>
  <si>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</si>
  <si>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</si>
  <si>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</si>
  <si>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</si>
  <si>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</si>
  <si>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</si>
  <si>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</si>
  <si>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</si>
  <si>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</si>
  <si>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</si>
  <si>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</si>
  <si>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</si>
  <si>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</si>
  <si>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</si>
  <si>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</si>
  <si>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</si>
  <si>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</si>
  <si>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</si>
  <si>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</si>
  <si>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</si>
  <si>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</si>
  <si>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</si>
  <si>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</si>
  <si>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</si>
  <si>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</si>
  <si>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</si>
  <si>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</si>
  <si>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</si>
  <si>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</si>
  <si>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</si>
  <si>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</si>
  <si>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</si>
  <si>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</si>
  <si>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</si>
  <si>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</si>
  <si>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</si>
  <si>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</si>
  <si>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</si>
  <si>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</si>
  <si>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</si>
  <si>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</si>
  <si>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</si>
  <si>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</si>
  <si>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</si>
  <si>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</si>
  <si>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</si>
  <si>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</si>
  <si>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</si>
  <si>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</si>
  <si>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</si>
  <si>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</si>
  <si>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</si>
  <si>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</si>
  <si>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</si>
  <si>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</si>
  <si>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</si>
  <si>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</si>
  <si>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</si>
  <si>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</si>
  <si>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</si>
  <si>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</si>
  <si>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</si>
  <si>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</si>
  <si>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</si>
  <si>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</si>
  <si>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</si>
  <si>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</si>
  <si>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</si>
  <si>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</si>
  <si>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</si>
  <si>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</si>
  <si>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</si>
  <si>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</si>
  <si>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</si>
  <si>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</si>
  <si>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</si>
  <si>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</si>
  <si>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</si>
  <si>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</si>
  <si>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</si>
  <si>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</si>
  <si>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</si>
  <si>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</si>
  <si>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</si>
  <si>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</si>
  <si>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</si>
  <si>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</si>
  <si>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</si>
  <si>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</si>
  <si>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</si>
  <si>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</si>
  <si>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</si>
  <si>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</si>
  <si>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</si>
  <si>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</si>
  <si>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</si>
  <si>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</si>
  <si>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</si>
  <si>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</si>
  <si>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</si>
  <si>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</si>
  <si>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</si>
  <si>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</si>
  <si>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</si>
  <si>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</si>
  <si>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</si>
  <si>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</si>
  <si>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</si>
  <si>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</si>
  <si>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</si>
  <si>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</si>
  <si>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</si>
  <si>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</si>
  <si>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</si>
  <si>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</si>
  <si>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</si>
  <si>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</si>
  <si>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</si>
  <si>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</si>
  <si>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</si>
  <si>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</si>
  <si>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</si>
  <si>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</si>
  <si>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</si>
  <si>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</si>
  <si>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</si>
  <si>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</si>
  <si>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</si>
  <si>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</si>
  <si>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</si>
  <si>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</si>
  <si>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</si>
  <si>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</si>
  <si>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</si>
  <si>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</si>
  <si>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</si>
  <si>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</si>
  <si>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</si>
  <si>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</si>
  <si>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</si>
  <si>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</si>
  <si>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</si>
  <si>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</si>
  <si>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</si>
  <si>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</si>
  <si>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</si>
  <si>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</si>
  <si>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</si>
  <si>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</si>
  <si>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</si>
  <si>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</si>
  <si>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</si>
  <si>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</si>
  <si>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</si>
  <si>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</si>
  <si>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</si>
  <si>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</si>
  <si>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</si>
  <si>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</si>
  <si>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</si>
  <si>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</si>
  <si>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</si>
  <si>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</si>
  <si>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</si>
  <si>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</si>
  <si>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</si>
  <si>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</si>
  <si>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</si>
  <si>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</si>
  <si>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</si>
  <si>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</si>
  <si>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</si>
  <si>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</si>
  <si>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</si>
  <si>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</si>
  <si>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</si>
  <si>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</si>
  <si>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</si>
  <si>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</si>
  <si>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</si>
  <si>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</si>
  <si>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</si>
  <si>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</si>
  <si>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</si>
  <si>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</si>
  <si>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</si>
  <si>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</si>
  <si>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</si>
  <si>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</si>
  <si>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</si>
  <si>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</si>
  <si>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</si>
  <si>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</si>
  <si>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</si>
  <si>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</si>
  <si>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</si>
  <si>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</si>
  <si>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</si>
  <si>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</si>
  <si>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</si>
  <si>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</si>
  <si>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</si>
  <si>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</si>
  <si>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</si>
  <si>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</si>
  <si>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</si>
  <si>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</si>
  <si>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</si>
  <si>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</si>
  <si>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</si>
  <si>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</si>
  <si>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</si>
  <si>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</si>
  <si>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</si>
  <si>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</si>
  <si>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</si>
  <si>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</si>
  <si>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</si>
  <si>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</si>
  <si>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</si>
  <si>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</si>
  <si>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</si>
  <si>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</si>
  <si>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</si>
  <si>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</si>
  <si>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</si>
  <si>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</si>
  <si>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</si>
  <si>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</si>
  <si>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</si>
  <si>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</si>
  <si>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</si>
  <si>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</si>
  <si>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</si>
  <si>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</si>
  <si>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</si>
  <si>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</si>
  <si>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</si>
  <si>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</si>
  <si>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</si>
  <si>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</si>
  <si>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</si>
  <si>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</si>
  <si>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</si>
  <si>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</si>
  <si>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</si>
  <si>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</si>
  <si>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</si>
  <si>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</si>
  <si>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</si>
  <si>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</si>
  <si>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</si>
  <si>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</si>
  <si>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</si>
  <si>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</si>
  <si>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</si>
  <si>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</si>
  <si>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</si>
  <si>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</si>
  <si>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</si>
  <si>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</si>
  <si>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</si>
  <si>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</si>
  <si>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</si>
  <si>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</si>
  <si>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</si>
  <si>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</si>
  <si>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</si>
  <si>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</si>
  <si>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</si>
  <si>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</si>
  <si>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</si>
  <si>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</si>
  <si>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</si>
  <si>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</si>
  <si>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</si>
  <si>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</si>
  <si>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</si>
  <si>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</si>
  <si>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</si>
  <si>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</si>
  <si>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</si>
  <si>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</si>
  <si>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</si>
  <si>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</si>
  <si>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</si>
  <si>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</si>
  <si>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</si>
  <si>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</si>
  <si>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</si>
  <si>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</si>
  <si>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</si>
  <si>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</si>
  <si>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</si>
  <si>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</si>
  <si>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</si>
  <si>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</si>
  <si>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</si>
  <si>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</si>
  <si>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</si>
  <si>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</si>
  <si>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</si>
  <si>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</si>
  <si>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</si>
  <si>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</si>
  <si>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</si>
  <si>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</si>
  <si>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</si>
  <si>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</si>
  <si>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</si>
  <si>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</si>
  <si>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</si>
  <si>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</si>
  <si>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</si>
  <si>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</si>
  <si>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</si>
  <si>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</si>
  <si>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</si>
  <si>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</si>
  <si>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</si>
  <si>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</si>
  <si>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</si>
  <si>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</si>
  <si>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</si>
  <si>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</si>
  <si>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</si>
  <si>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</si>
  <si>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</si>
  <si>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</si>
  <si>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</si>
  <si>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</si>
  <si>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</si>
  <si>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</si>
  <si>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</si>
  <si>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</si>
  <si>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</si>
  <si>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</si>
  <si>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</si>
  <si>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</si>
  <si>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</si>
  <si>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</si>
  <si>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</si>
  <si>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</si>
  <si>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</si>
  <si>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</si>
  <si>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</si>
  <si>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</si>
  <si>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</si>
  <si>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</si>
  <si>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</si>
  <si>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</si>
  <si>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</si>
  <si>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</si>
  <si>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</si>
  <si>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</si>
  <si>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</si>
  <si>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</si>
  <si>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</si>
  <si>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</si>
  <si>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</si>
  <si>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</si>
  <si>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</si>
  <si>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</si>
  <si>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</si>
  <si>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</si>
  <si>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</si>
  <si>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</si>
  <si>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</si>
  <si>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</si>
  <si>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</si>
  <si>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</si>
  <si>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</si>
  <si>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</si>
  <si>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</si>
  <si>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</si>
  <si>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</si>
  <si>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</si>
  <si>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</si>
  <si>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</si>
  <si>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</si>
  <si>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</si>
  <si>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</si>
  <si>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</si>
  <si>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</si>
  <si>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</si>
  <si>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</si>
  <si>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</si>
  <si>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</si>
  <si>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</si>
  <si>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</si>
  <si>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</si>
  <si>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</si>
  <si>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</si>
  <si>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</si>
  <si>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</si>
  <si>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</si>
  <si>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</si>
  <si>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</si>
  <si>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</si>
  <si>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</si>
  <si>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</si>
  <si>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</si>
  <si>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</si>
  <si>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</si>
  <si>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</si>
  <si>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</si>
  <si>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</si>
  <si>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</si>
  <si>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</si>
  <si>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</si>
  <si>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</si>
  <si>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</si>
  <si>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</si>
  <si>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</si>
  <si>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</si>
  <si>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</si>
  <si>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</si>
  <si>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</si>
  <si>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</si>
  <si>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</si>
  <si>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</si>
  <si>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</si>
  <si>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</si>
  <si>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</si>
  <si>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</si>
  <si>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</si>
  <si>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</si>
  <si>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</si>
  <si>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</si>
  <si>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</si>
  <si>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</si>
  <si>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</si>
  <si>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</si>
  <si>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</si>
  <si>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</si>
  <si>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</si>
  <si>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</si>
  <si>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</si>
  <si>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</si>
  <si>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</si>
  <si>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</si>
  <si>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</si>
  <si>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</si>
  <si>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</si>
  <si>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</si>
  <si>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</si>
  <si>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</si>
  <si>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</si>
  <si>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</si>
  <si>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</si>
  <si>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</si>
  <si>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</si>
  <si>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</si>
  <si>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</si>
  <si>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</si>
  <si>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</si>
  <si>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</si>
  <si>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</si>
  <si>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</si>
  <si>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</si>
  <si>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</si>
  <si>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</si>
  <si>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</si>
  <si>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</si>
  <si>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</si>
  <si>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</si>
  <si>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</si>
  <si>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</si>
  <si>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</si>
  <si>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</si>
  <si>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</si>
  <si>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</si>
  <si>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</si>
  <si>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</si>
  <si>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</si>
  <si>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</si>
  <si>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</si>
  <si>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</si>
  <si>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</si>
  <si>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</si>
  <si>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</si>
  <si>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</si>
  <si>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</si>
  <si>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</si>
  <si>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</si>
  <si>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</si>
  <si>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</si>
  <si>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</si>
  <si>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</si>
  <si>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</si>
  <si>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</si>
  <si>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</si>
  <si>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</si>
  <si>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</si>
  <si>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</si>
  <si>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</si>
  <si>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</si>
  <si>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</si>
  <si>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</si>
  <si>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</si>
  <si>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</si>
  <si>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</si>
  <si>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</si>
  <si>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</si>
  <si>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</si>
  <si>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</si>
  <si>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</si>
  <si>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</si>
  <si>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</si>
  <si>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</si>
  <si>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</si>
  <si>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</si>
  <si>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</si>
  <si>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</si>
  <si>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</si>
  <si>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</si>
  <si>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</si>
  <si>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</si>
  <si>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</si>
  <si>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</si>
  <si>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</si>
  <si>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</si>
  <si>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</si>
  <si>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</si>
  <si>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</si>
  <si>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</si>
  <si>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</si>
  <si>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</si>
  <si>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</si>
  <si>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</si>
  <si>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</si>
  <si>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</si>
  <si>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</si>
  <si>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</si>
  <si>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</si>
  <si>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</si>
  <si>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</si>
  <si>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</si>
  <si>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</si>
  <si>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</si>
  <si>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</si>
  <si>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</si>
  <si>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</si>
  <si>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</si>
  <si>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</si>
  <si>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</si>
  <si>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</si>
  <si>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</si>
  <si>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</si>
  <si>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</si>
  <si>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</si>
  <si>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</si>
  <si>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</si>
  <si>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</si>
  <si>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</si>
  <si>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</si>
  <si>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</si>
  <si>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</si>
  <si>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</si>
  <si>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</si>
  <si>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</si>
  <si>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</si>
  <si>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</si>
  <si>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</si>
  <si>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</si>
  <si>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</si>
  <si>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</si>
  <si>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</si>
  <si>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</si>
  <si>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</si>
  <si>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</si>
  <si>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</si>
  <si>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</si>
  <si>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</si>
  <si>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</si>
  <si>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</si>
  <si>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</si>
  <si>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</si>
  <si>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</si>
  <si>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</si>
  <si>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</si>
  <si>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</si>
  <si>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</si>
  <si>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</si>
  <si>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</si>
  <si>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</si>
  <si>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</si>
  <si>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</si>
  <si>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</si>
  <si>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</si>
  <si>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</si>
  <si>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</si>
  <si>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</si>
  <si>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</si>
  <si>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</si>
  <si>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</si>
  <si>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</si>
  <si>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</si>
  <si>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</si>
  <si>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</si>
  <si>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</si>
  <si>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</si>
  <si>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</si>
  <si>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</si>
  <si>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</si>
  <si>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</si>
  <si>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</si>
  <si>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</si>
  <si>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</si>
  <si>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</si>
  <si>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</si>
  <si>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</si>
  <si>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</si>
  <si>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</si>
  <si>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</si>
  <si>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</si>
  <si>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</si>
  <si>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</si>
  <si>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</si>
  <si>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</si>
  <si>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</si>
  <si>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</si>
  <si>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</si>
  <si>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</si>
  <si>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</si>
  <si>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</si>
  <si>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</si>
  <si>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</si>
  <si>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</si>
  <si>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</si>
  <si>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</si>
  <si>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</si>
  <si>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</si>
  <si>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</si>
  <si>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</si>
  <si>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</si>
  <si>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</si>
  <si>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</si>
  <si>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</si>
  <si>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</si>
  <si>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</si>
  <si>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</si>
  <si>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</si>
  <si>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</si>
  <si>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</si>
  <si>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</si>
  <si>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</si>
  <si>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</si>
  <si>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</si>
  <si>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</si>
  <si>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</si>
  <si>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</si>
  <si>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</si>
  <si>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</si>
  <si>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</si>
  <si>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</si>
  <si>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</si>
  <si>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</si>
  <si>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</si>
  <si>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</si>
  <si>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</si>
  <si>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</si>
  <si>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</si>
  <si>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</si>
  <si>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</si>
  <si>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</si>
  <si>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</si>
  <si>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</si>
  <si>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</si>
  <si>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</si>
  <si>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</si>
  <si>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</si>
  <si>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</si>
  <si>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</si>
  <si>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</si>
  <si>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</si>
  <si>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</si>
  <si>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</si>
  <si>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</si>
  <si>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</si>
  <si>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</si>
  <si>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</si>
  <si>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</si>
  <si>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</si>
  <si>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</si>
  <si>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</si>
  <si>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</si>
  <si>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</si>
  <si>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</si>
  <si>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</si>
  <si>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</si>
  <si>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</si>
  <si>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</si>
  <si>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</si>
  <si>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</si>
  <si>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</si>
  <si>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</si>
  <si>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</si>
  <si>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</si>
  <si>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</si>
  <si>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</si>
  <si>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</si>
  <si>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</si>
  <si>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</si>
  <si>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</si>
  <si>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</si>
  <si>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</si>
  <si>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</si>
  <si>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</si>
  <si>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</si>
  <si>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</si>
  <si>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</si>
  <si>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</si>
  <si>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</si>
  <si>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</si>
  <si>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</si>
  <si>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</si>
  <si>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</si>
  <si>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</si>
  <si>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</si>
  <si>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</si>
  <si>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</si>
  <si>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</si>
  <si>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</si>
  <si>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</si>
  <si>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</si>
  <si>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</si>
  <si>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</si>
  <si>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</si>
  <si>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</si>
  <si>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</si>
  <si>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</si>
  <si>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</si>
  <si>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</si>
  <si>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</si>
  <si>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</si>
  <si>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</si>
  <si>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</si>
  <si>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</si>
  <si>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</si>
  <si>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</si>
  <si>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</si>
  <si>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</si>
  <si>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</si>
  <si>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</si>
  <si>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</si>
  <si>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</si>
  <si>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</si>
  <si>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</si>
  <si>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</si>
  <si>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</si>
  <si>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</si>
  <si>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</si>
  <si>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</si>
  <si>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</si>
  <si>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</si>
  <si>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</si>
  <si>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</si>
  <si>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</si>
  <si>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</si>
  <si>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</si>
  <si>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</si>
  <si>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</si>
  <si>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</si>
  <si>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</si>
  <si>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</si>
  <si>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</si>
  <si>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</si>
  <si>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</si>
  <si>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</si>
  <si>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</si>
  <si>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</si>
  <si>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</si>
  <si>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</si>
  <si>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</si>
  <si>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</si>
  <si>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</si>
  <si>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</si>
  <si>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</si>
  <si>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</si>
  <si>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</si>
  <si>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</si>
  <si>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</si>
  <si>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</si>
  <si>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</si>
  <si>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</si>
  <si>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</si>
  <si>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</si>
  <si>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</si>
  <si>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</si>
  <si>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</si>
  <si>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</si>
  <si>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</si>
  <si>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</si>
  <si>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</si>
  <si>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</si>
  <si>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</si>
  <si>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</si>
  <si>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</si>
  <si>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</si>
  <si>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</si>
  <si>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</si>
  <si>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</si>
  <si>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</si>
  <si>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</si>
  <si>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</si>
  <si>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</si>
  <si>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</si>
  <si>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</si>
  <si>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</si>
  <si>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</si>
  <si>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</si>
  <si>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</si>
  <si>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</si>
  <si>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</si>
  <si>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</si>
  <si>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</si>
  <si>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</si>
  <si>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</si>
  <si>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</si>
  <si>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</si>
  <si>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</si>
  <si>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</si>
  <si>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</si>
  <si>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</si>
  <si>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</si>
  <si>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</si>
  <si>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</si>
  <si>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</si>
  <si>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</si>
  <si>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</si>
  <si>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</si>
  <si>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</si>
  <si>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</si>
  <si>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</si>
  <si>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</si>
  <si>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</si>
  <si>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</si>
  <si>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</si>
  <si>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</si>
  <si>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</si>
  <si>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</si>
  <si>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</si>
  <si>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</si>
  <si>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</si>
  <si>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</si>
  <si>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</si>
  <si>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</si>
  <si>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</si>
  <si>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</si>
  <si>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</si>
  <si>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</si>
  <si>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</si>
  <si>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</si>
  <si>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</si>
  <si>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</si>
  <si>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</si>
  <si>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</si>
  <si>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</si>
  <si>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</si>
  <si>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</si>
  <si>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</si>
  <si>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</si>
  <si>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</si>
  <si>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</si>
  <si>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</si>
  <si>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</si>
  <si>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</si>
  <si>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</si>
  <si>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</si>
  <si>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</si>
  <si>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</si>
  <si>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</si>
  <si>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</si>
  <si>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</si>
  <si>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</si>
  <si>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</si>
  <si>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</si>
  <si>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</si>
  <si>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</si>
  <si>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</si>
  <si>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</si>
  <si>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</si>
  <si>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</si>
  <si>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</si>
  <si>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</si>
  <si>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</si>
  <si>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</si>
  <si>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</si>
  <si>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</si>
  <si>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</si>
  <si>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</si>
  <si>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</si>
  <si>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</si>
  <si>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</si>
  <si>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</si>
  <si>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</si>
  <si>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</si>
  <si>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</si>
  <si>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</si>
  <si>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</si>
  <si>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</si>
  <si>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</si>
  <si>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</si>
  <si>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</si>
  <si>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</si>
  <si>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</si>
  <si>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</si>
  <si>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</si>
  <si>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</si>
  <si>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</si>
  <si>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</si>
  <si>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</si>
  <si>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</si>
  <si>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</si>
  <si>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</si>
  <si>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</si>
  <si>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</si>
  <si>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</si>
  <si>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</si>
  <si>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</si>
  <si>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</si>
  <si>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</si>
  <si>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</si>
  <si>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</si>
  <si>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</si>
  <si>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</si>
  <si>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</si>
  <si>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</si>
  <si>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</si>
  <si>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</si>
  <si>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</si>
  <si>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</si>
  <si>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</si>
  <si>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</si>
  <si>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</si>
  <si>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</si>
  <si>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</si>
  <si>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</si>
  <si>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</si>
  <si>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</si>
  <si>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</si>
  <si>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</si>
  <si>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</si>
  <si>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</si>
  <si>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</si>
  <si>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</si>
  <si>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</si>
  <si>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</si>
  <si>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</si>
  <si>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</si>
  <si>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</si>
  <si>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</si>
  <si>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</si>
  <si>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</si>
  <si>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</si>
  <si>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</si>
  <si>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</si>
  <si>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</si>
  <si>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</si>
  <si>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</si>
  <si>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</si>
  <si>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</si>
  <si>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</si>
  <si>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</si>
  <si>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</si>
  <si>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</si>
  <si>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</si>
  <si>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</si>
  <si>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</si>
  <si>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</si>
  <si>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</si>
  <si>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</si>
  <si>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</si>
  <si>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</si>
  <si>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</si>
  <si>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</si>
  <si>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</si>
  <si>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</si>
  <si>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</si>
  <si>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</si>
  <si>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</si>
  <si>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</si>
  <si>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</si>
  <si>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</si>
  <si>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</si>
  <si>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</si>
  <si>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</si>
  <si>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</si>
  <si>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</si>
  <si>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</si>
  <si>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</si>
  <si>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</si>
  <si>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</si>
  <si>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</si>
  <si>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</si>
  <si>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</si>
  <si>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</si>
  <si>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</si>
  <si>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</si>
  <si>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</si>
  <si>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</si>
  <si>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</si>
  <si>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</si>
  <si>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</si>
  <si>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</si>
  <si>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</si>
  <si>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</si>
  <si>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</si>
  <si>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</si>
  <si>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</si>
  <si>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</si>
  <si>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</si>
  <si>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</si>
  <si>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</si>
  <si>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</si>
  <si>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</si>
  <si>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</si>
  <si>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</si>
  <si>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</si>
  <si>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</si>
  <si>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</si>
  <si>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</si>
  <si>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</si>
  <si>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</si>
  <si>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</si>
  <si>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</si>
  <si>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</si>
  <si>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</si>
  <si>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</si>
  <si>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</si>
  <si>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</si>
  <si>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</si>
  <si>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</si>
  <si>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</si>
  <si>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</si>
  <si>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</si>
  <si>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</si>
  <si>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</si>
  <si>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</si>
  <si>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</si>
  <si>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</si>
  <si>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</si>
  <si>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</si>
  <si>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</si>
  <si>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</si>
  <si>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</si>
  <si>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</si>
  <si>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</si>
  <si>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</si>
  <si>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</si>
  <si>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</si>
  <si>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</si>
  <si>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</si>
  <si>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</si>
  <si>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</si>
  <si>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</si>
  <si>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</si>
  <si>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</si>
  <si>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</si>
  <si>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</si>
  <si>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</si>
  <si>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</si>
  <si>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</si>
  <si>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</si>
  <si>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</si>
  <si>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</si>
  <si>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</si>
  <si>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</si>
  <si>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</si>
  <si>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</si>
  <si>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</si>
  <si>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</si>
  <si>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</si>
  <si>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</si>
  <si>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</si>
  <si>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</si>
  <si>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</si>
  <si>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</si>
  <si>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</si>
  <si>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</si>
  <si>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</si>
  <si>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</si>
  <si>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</si>
  <si>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</si>
  <si>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</si>
  <si>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</si>
  <si>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</si>
  <si>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</si>
  <si>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</si>
  <si>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</si>
  <si>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</si>
  <si>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</si>
  <si>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</si>
  <si>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</si>
  <si>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</si>
  <si>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</si>
  <si>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</si>
  <si>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</si>
  <si>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</si>
  <si>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</si>
  <si>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</si>
  <si>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</si>
  <si>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</si>
  <si>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</si>
  <si>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</si>
  <si>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</si>
  <si>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</si>
  <si>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</si>
  <si>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</si>
  <si>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</si>
  <si>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</si>
  <si>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</si>
  <si>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</si>
  <si>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</si>
  <si>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</si>
  <si>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</si>
  <si>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</si>
  <si>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</si>
  <si>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</si>
  <si>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</si>
  <si>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</si>
  <si>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</si>
  <si>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</si>
  <si>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</si>
  <si>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</si>
  <si>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</si>
  <si>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</si>
  <si>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</si>
  <si>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</si>
  <si>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</si>
  <si>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</si>
  <si>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</si>
  <si>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</si>
  <si>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</si>
  <si>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</si>
  <si>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</si>
  <si>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</si>
  <si>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</si>
  <si>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</si>
  <si>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</si>
  <si>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</si>
  <si>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</si>
  <si>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</si>
  <si>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</si>
  <si>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</si>
  <si>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</si>
  <si>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</si>
  <si>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</si>
  <si>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</si>
  <si>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</si>
  <si>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</si>
  <si>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</si>
  <si>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</si>
  <si>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</si>
  <si>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</si>
  <si>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</si>
  <si>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</si>
  <si>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</si>
  <si>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</si>
  <si>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</si>
  <si>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</si>
  <si>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</si>
  <si>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</si>
  <si>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</si>
  <si>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</si>
  <si>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</si>
  <si>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</si>
  <si>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</si>
  <si>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</si>
  <si>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</si>
  <si>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</si>
  <si>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</si>
  <si>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</si>
  <si>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</si>
  <si>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</si>
  <si>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</si>
  <si>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</si>
  <si>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</si>
  <si>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</si>
  <si>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</si>
  <si>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</si>
  <si>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</si>
  <si>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</si>
  <si>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</si>
  <si>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</si>
  <si>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</si>
  <si>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</si>
  <si>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</si>
  <si>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</si>
  <si>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</si>
  <si>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</si>
  <si>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</si>
  <si>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</si>
  <si>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</si>
  <si>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</si>
  <si>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</si>
  <si>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</si>
  <si>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</si>
  <si>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</si>
  <si>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</si>
  <si>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</si>
  <si>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</si>
  <si>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</si>
  <si>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</si>
  <si>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</si>
  <si>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</si>
  <si>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</si>
  <si>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</si>
  <si>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</si>
  <si>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</si>
  <si>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</si>
  <si>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</si>
  <si>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</si>
  <si>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</si>
  <si>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</si>
  <si>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</si>
  <si>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</si>
  <si>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</si>
  <si>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</si>
  <si>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</si>
  <si>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</si>
  <si>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</si>
  <si>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</si>
  <si>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</si>
  <si>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</si>
  <si>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</si>
  <si>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</si>
  <si>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</si>
  <si>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</si>
  <si>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</si>
  <si>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</si>
  <si>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</si>
  <si>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</si>
  <si>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</si>
  <si>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</si>
  <si>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</si>
  <si>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</si>
  <si>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</si>
  <si>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</si>
  <si>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</si>
  <si>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</si>
  <si>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</si>
  <si>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</si>
  <si>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</si>
  <si>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</si>
  <si>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</si>
  <si>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</si>
  <si>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</si>
  <si>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</si>
  <si>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</si>
  <si>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</si>
  <si>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</si>
  <si>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</si>
  <si>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</si>
  <si>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</si>
  <si>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</si>
  <si>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</si>
  <si>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</si>
  <si>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</si>
  <si>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</si>
  <si>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</si>
  <si>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</si>
  <si>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</si>
  <si>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</si>
  <si>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</si>
  <si>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</si>
  <si>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</si>
  <si>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</si>
  <si>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</si>
  <si>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</si>
  <si>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</si>
  <si>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</si>
  <si>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</si>
  <si>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</si>
  <si>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</si>
  <si>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</si>
  <si>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</si>
  <si>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</si>
  <si>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</si>
  <si>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</si>
  <si>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</si>
  <si>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</si>
  <si>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</si>
  <si>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</si>
  <si>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</si>
  <si>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</si>
  <si>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</si>
  <si>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</si>
  <si>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</si>
  <si>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</si>
  <si>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</si>
  <si>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</si>
  <si>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</si>
  <si>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</si>
  <si>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</si>
  <si>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</si>
  <si>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</si>
  <si>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</si>
  <si>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</si>
  <si>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</si>
  <si>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</si>
  <si>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</si>
  <si>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</si>
  <si>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</si>
  <si>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</si>
  <si>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</si>
  <si>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</si>
  <si>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</si>
  <si>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</si>
  <si>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</si>
  <si>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</si>
  <si>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</si>
  <si>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</si>
  <si>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</si>
  <si>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</si>
  <si>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</si>
  <si>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</si>
  <si>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</si>
  <si>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</si>
  <si>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</si>
  <si>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</si>
  <si>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</si>
  <si>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</si>
  <si>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</si>
  <si>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</si>
  <si>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</si>
  <si>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</si>
  <si>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</si>
  <si>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</si>
  <si>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</si>
  <si>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</si>
  <si>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</si>
  <si>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</si>
  <si>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</si>
  <si>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</si>
  <si>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</si>
  <si>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</si>
  <si>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</si>
  <si>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</si>
  <si>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</si>
  <si>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</si>
  <si>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</si>
  <si>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</si>
  <si>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</si>
  <si>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</si>
  <si>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</si>
  <si>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</si>
  <si>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</si>
  <si>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</si>
  <si>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</si>
  <si>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</si>
  <si>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</si>
  <si>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</si>
  <si>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</si>
  <si>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</si>
  <si>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</si>
  <si>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</si>
  <si>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</si>
  <si>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</si>
  <si>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</si>
  <si>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</si>
  <si>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</si>
  <si>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</si>
  <si>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</si>
  <si>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</si>
  <si>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</si>
  <si>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</si>
  <si>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</si>
  <si>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</si>
  <si>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</si>
  <si>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</si>
  <si>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</si>
  <si>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</si>
  <si>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</si>
  <si>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</si>
  <si>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</si>
  <si>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</si>
  <si>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</si>
  <si>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</si>
  <si>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</si>
  <si>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</si>
  <si>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</si>
  <si>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</si>
  <si>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</si>
  <si>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</si>
  <si>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</si>
  <si>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</si>
  <si>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</si>
  <si>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</si>
  <si>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</si>
  <si>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</si>
  <si>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</si>
  <si>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</si>
  <si>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</si>
  <si>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</si>
  <si>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</si>
  <si>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</si>
  <si>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</si>
  <si>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</si>
  <si>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</si>
  <si>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</si>
  <si>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</si>
  <si>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</si>
  <si>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</si>
  <si>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</si>
  <si>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</si>
  <si>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</si>
  <si>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</si>
  <si>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</si>
  <si>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</si>
  <si>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</si>
  <si>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</si>
  <si>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</si>
  <si>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</si>
  <si>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</si>
  <si>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</si>
  <si>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</si>
  <si>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</si>
  <si>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</si>
  <si>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</si>
  <si>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</si>
  <si>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</si>
  <si>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</si>
  <si>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</si>
  <si>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</si>
  <si>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</si>
  <si>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</si>
  <si>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</si>
  <si>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</si>
  <si>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</si>
  <si>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</si>
  <si>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</si>
  <si>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</si>
  <si>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</si>
  <si>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</si>
  <si>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</si>
  <si>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</si>
  <si>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</si>
  <si>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</si>
  <si>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</si>
  <si>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</si>
  <si>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</si>
  <si>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</si>
  <si>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</si>
  <si>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</si>
  <si>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</si>
  <si>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</si>
  <si>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</si>
  <si>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</si>
  <si>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</si>
  <si>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</si>
  <si>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</si>
  <si>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</si>
  <si>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</si>
  <si>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</si>
  <si>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</si>
  <si>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</si>
  <si>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</si>
  <si>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</si>
  <si>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</si>
  <si>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</si>
  <si>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</si>
  <si>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</si>
  <si>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</si>
  <si>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</si>
  <si>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</si>
  <si>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</si>
  <si>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</si>
  <si>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</si>
  <si>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</si>
  <si>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</si>
  <si>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</si>
  <si>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</si>
  <si>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</si>
  <si>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</si>
  <si>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</si>
  <si>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</si>
  <si>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</si>
  <si>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</si>
  <si>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</si>
  <si>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</si>
  <si>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</si>
  <si>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</si>
  <si>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</si>
  <si>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</si>
  <si>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</si>
  <si>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</si>
  <si>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</si>
  <si>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</si>
  <si>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</si>
  <si>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</si>
  <si>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</si>
  <si>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</si>
  <si>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</si>
  <si>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</si>
  <si>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</si>
  <si>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</si>
  <si>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</si>
  <si>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</si>
  <si>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</si>
  <si>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</si>
  <si>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</si>
  <si>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</si>
  <si>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</si>
  <si>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</si>
  <si>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</si>
  <si>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</si>
  <si>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</si>
  <si>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</si>
  <si>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</si>
  <si>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</si>
  <si>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</si>
  <si>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</si>
  <si>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</si>
  <si>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</si>
  <si>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</si>
  <si>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</si>
  <si>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</si>
  <si>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</si>
  <si>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</si>
  <si>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</si>
  <si>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</si>
  <si>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</si>
  <si>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</si>
  <si>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</si>
  <si>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</si>
  <si>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</si>
  <si>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</si>
  <si>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</si>
  <si>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</si>
  <si>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</si>
  <si>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</si>
  <si>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</si>
  <si>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</si>
  <si>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</si>
  <si>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</si>
  <si>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</si>
  <si>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</si>
  <si>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</si>
  <si>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</si>
  <si>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</si>
  <si>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</si>
  <si>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</si>
  <si>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</si>
  <si>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</si>
  <si>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</si>
  <si>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</si>
  <si>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</si>
  <si>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</si>
  <si>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</si>
  <si>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</si>
  <si>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</si>
  <si>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</si>
  <si>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</si>
  <si>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</si>
  <si>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</si>
  <si>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</si>
  <si>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</si>
  <si>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</si>
  <si>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</si>
  <si>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</si>
  <si>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</si>
  <si>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</si>
  <si>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</si>
  <si>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</si>
  <si>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</si>
  <si>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</si>
  <si>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</si>
  <si>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</si>
  <si>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</si>
  <si>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</si>
  <si>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</si>
  <si>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</si>
  <si>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</si>
  <si>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</si>
  <si>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</si>
  <si>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</si>
  <si>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</si>
  <si>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</si>
  <si>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</si>
  <si>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</si>
  <si>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</si>
  <si>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</si>
  <si>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</si>
  <si>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</si>
  <si>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</si>
  <si>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</si>
  <si>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</si>
  <si>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</si>
  <si>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</si>
  <si>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</si>
  <si>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</si>
  <si>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</si>
  <si>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</si>
  <si>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</si>
  <si>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</si>
  <si>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</si>
  <si>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</si>
  <si>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</si>
  <si>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</si>
  <si>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</si>
  <si>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</si>
  <si>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</si>
  <si>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</si>
  <si>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</si>
  <si>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</si>
  <si>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</si>
  <si>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</si>
  <si>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</si>
  <si>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</si>
  <si>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</si>
  <si>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</si>
  <si>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</si>
  <si>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</si>
  <si>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</si>
  <si>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</si>
  <si>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</si>
  <si>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</si>
  <si>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</si>
  <si>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</si>
  <si>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</si>
  <si>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</si>
  <si>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</si>
  <si>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</si>
  <si>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</si>
  <si>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</si>
  <si>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</si>
  <si>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</si>
  <si>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</si>
  <si>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</si>
  <si>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</si>
  <si>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</si>
  <si>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</si>
  <si>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</si>
  <si>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</si>
  <si>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</si>
  <si>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</si>
  <si>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</si>
  <si>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</si>
  <si>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</si>
  <si>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</si>
  <si>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</si>
  <si>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</si>
  <si>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</si>
  <si>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</si>
  <si>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</si>
  <si>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</si>
  <si>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</si>
  <si>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</si>
  <si>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</si>
  <si>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</si>
  <si>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</si>
  <si>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</si>
  <si>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</si>
  <si>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</si>
  <si>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</si>
  <si>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</si>
  <si>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</si>
  <si>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</si>
  <si>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</si>
  <si>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</si>
  <si>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</si>
  <si>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</si>
  <si>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</si>
  <si>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</si>
  <si>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</si>
  <si>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</si>
  <si>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</si>
  <si>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</si>
  <si>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</si>
  <si>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</si>
  <si>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</si>
  <si>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</si>
  <si>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</si>
  <si>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</si>
  <si>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</si>
  <si>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</si>
  <si>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</si>
  <si>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</si>
  <si>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</si>
  <si>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</si>
  <si>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</si>
  <si>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</si>
  <si>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</si>
  <si>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</si>
  <si>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</si>
  <si>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</si>
  <si>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</si>
  <si>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</si>
  <si>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</si>
  <si>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</si>
  <si>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</si>
  <si>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</si>
  <si>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</si>
  <si>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</si>
  <si>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</si>
  <si>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</si>
  <si>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</si>
  <si>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</si>
  <si>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</si>
  <si>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</si>
  <si>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</si>
  <si>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</si>
  <si>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</si>
  <si>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</si>
  <si>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</si>
  <si>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</si>
  <si>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</si>
  <si>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</si>
  <si>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</si>
  <si>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</si>
  <si>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</si>
  <si>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</si>
  <si>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</si>
  <si>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</si>
  <si>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</si>
  <si>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</si>
  <si>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</si>
  <si>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</si>
  <si>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</si>
  <si>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</si>
  <si>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</si>
  <si>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</si>
  <si>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</si>
  <si>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</si>
  <si>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</si>
  <si>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</si>
  <si>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</si>
  <si>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</si>
  <si>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</si>
  <si>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</si>
  <si>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</si>
  <si>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</si>
  <si>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</si>
  <si>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</si>
  <si>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</si>
  <si>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</si>
  <si>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</si>
  <si>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</si>
  <si>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</si>
  <si>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</si>
  <si>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</si>
  <si>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</si>
  <si>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</si>
  <si>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</si>
  <si>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</si>
  <si>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</si>
  <si>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</si>
  <si>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</si>
  <si>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</si>
  <si>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</si>
  <si>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</si>
  <si>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</si>
  <si>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</si>
  <si>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</si>
  <si>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</si>
  <si>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</si>
  <si>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</si>
  <si>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</si>
  <si>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</si>
  <si>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</si>
  <si>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</si>
  <si>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</si>
  <si>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</si>
  <si>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</si>
  <si>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</si>
  <si>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</si>
  <si>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</si>
  <si>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</si>
  <si>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</si>
  <si>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</si>
  <si>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</si>
  <si>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</si>
  <si>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</si>
  <si>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</si>
  <si>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</si>
  <si>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</si>
  <si>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</si>
  <si>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</si>
  <si>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</si>
  <si>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</si>
  <si>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</si>
  <si>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</si>
  <si>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</si>
  <si>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</si>
  <si>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</si>
  <si>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</si>
  <si>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</si>
  <si>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</si>
  <si>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</si>
  <si>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</si>
  <si>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</si>
  <si>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</si>
  <si>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</si>
  <si>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</si>
  <si>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</si>
  <si>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</si>
  <si>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</si>
  <si>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</si>
  <si>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</si>
  <si>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</si>
  <si>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</si>
  <si>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</si>
  <si>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</si>
  <si>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</si>
  <si>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</si>
  <si>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</si>
  <si>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</si>
  <si>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</si>
  <si>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</si>
  <si>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</si>
  <si>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</si>
  <si>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</si>
  <si>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</si>
  <si>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</si>
  <si>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</si>
  <si>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</si>
  <si>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</si>
  <si>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</si>
  <si>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</si>
  <si>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</si>
  <si>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</si>
  <si>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</si>
  <si>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</si>
  <si>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</si>
  <si>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</si>
  <si>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</si>
  <si>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</si>
  <si>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</si>
  <si>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</si>
  <si>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</si>
  <si>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</si>
  <si>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</si>
  <si>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</si>
  <si>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</si>
  <si>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</si>
  <si>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</si>
  <si>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</si>
  <si>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</si>
  <si>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</si>
  <si>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</si>
  <si>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</si>
  <si>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</si>
  <si>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</si>
  <si>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</si>
  <si>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</si>
  <si>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</si>
  <si>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</si>
  <si>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</si>
  <si>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</si>
  <si>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</si>
  <si>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</si>
  <si>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</si>
  <si>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</si>
  <si>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</si>
  <si>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</si>
  <si>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</si>
  <si>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</si>
  <si>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</si>
  <si>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</si>
  <si>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</si>
  <si>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</si>
  <si>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</si>
  <si>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</si>
  <si>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</si>
  <si>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</si>
  <si>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</si>
  <si>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</si>
  <si>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</si>
  <si>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</si>
  <si>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</si>
  <si>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</si>
  <si>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</si>
  <si>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</si>
  <si>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</si>
  <si>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</si>
  <si>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</si>
  <si>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</si>
  <si>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</si>
  <si>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</si>
  <si>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</si>
  <si>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</si>
  <si>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</si>
  <si>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</si>
  <si>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</si>
  <si>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</si>
  <si>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</si>
  <si>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</si>
  <si>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</si>
  <si>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</si>
  <si>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</si>
  <si>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</si>
  <si>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</si>
  <si>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</si>
  <si>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</si>
  <si>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</si>
  <si>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</si>
  <si>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</si>
  <si>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</si>
  <si>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</si>
  <si>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</si>
  <si>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</si>
  <si>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</si>
  <si>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</si>
  <si>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</si>
  <si>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</si>
  <si>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</si>
  <si>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</si>
  <si>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</si>
  <si>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</si>
  <si>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</si>
  <si>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</si>
  <si>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</si>
  <si>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</si>
  <si>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</si>
  <si>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</si>
  <si>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</si>
  <si>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</si>
  <si>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</si>
  <si>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</si>
  <si>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</si>
  <si>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</si>
  <si>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</si>
  <si>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</si>
  <si>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</si>
  <si>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</si>
  <si>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</si>
  <si>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</si>
  <si>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</si>
  <si>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</si>
  <si>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</si>
  <si>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</si>
  <si>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</si>
  <si>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</si>
  <si>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</si>
  <si>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</si>
  <si>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</si>
  <si>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</si>
  <si>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</si>
  <si>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</si>
  <si>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</si>
  <si>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</si>
  <si>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</si>
  <si>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</si>
  <si>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</si>
  <si>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</si>
  <si>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</si>
  <si>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</si>
  <si>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</si>
  <si>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</si>
  <si>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</si>
  <si>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</si>
  <si>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</si>
  <si>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</si>
  <si>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</si>
  <si>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</si>
  <si>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</si>
  <si>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</si>
  <si>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</si>
  <si>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</si>
  <si>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</si>
  <si>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</si>
  <si>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</si>
  <si>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</si>
  <si>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</si>
  <si>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</si>
  <si>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</si>
  <si>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</si>
  <si>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</si>
  <si>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</si>
  <si>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</si>
  <si>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</si>
  <si>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</si>
  <si>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</si>
  <si>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</si>
  <si>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</si>
  <si>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</si>
  <si>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</si>
  <si>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</si>
  <si>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</si>
  <si>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</si>
  <si>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</si>
  <si>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</si>
  <si>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</si>
  <si>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</si>
  <si>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</si>
  <si>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</si>
  <si>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</si>
  <si>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</si>
  <si>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</si>
  <si>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</si>
  <si>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</si>
  <si>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</si>
  <si>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</si>
  <si>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</si>
  <si>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</si>
  <si>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</si>
  <si>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</si>
  <si>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</si>
  <si>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</si>
  <si>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</si>
  <si>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</si>
  <si>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</si>
  <si>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</si>
  <si>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</si>
  <si>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</si>
  <si>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</si>
  <si>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</si>
  <si>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</si>
  <si>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</si>
  <si>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</si>
  <si>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</si>
  <si>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</si>
  <si>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</si>
  <si>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</si>
  <si>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</si>
  <si>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</si>
  <si>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</si>
  <si>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</si>
  <si>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</si>
  <si>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</si>
  <si>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</si>
  <si>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</si>
  <si>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</si>
  <si>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</si>
  <si>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</si>
  <si>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</si>
  <si>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</si>
  <si>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</si>
  <si>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</si>
  <si>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</si>
  <si>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</si>
  <si>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</si>
  <si>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</si>
  <si>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</si>
  <si>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</si>
  <si>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</si>
  <si>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</si>
  <si>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</si>
  <si>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</si>
  <si>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</si>
  <si>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</si>
  <si>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</si>
  <si>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</si>
  <si>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</si>
  <si>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</si>
  <si>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</si>
  <si>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</si>
  <si>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</si>
  <si>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</si>
  <si>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</si>
  <si>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</si>
  <si>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</si>
  <si>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</si>
  <si>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</si>
  <si>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</si>
  <si>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</si>
  <si>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</si>
  <si>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</si>
  <si>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</si>
  <si>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</si>
  <si>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</si>
  <si>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</si>
  <si>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</si>
  <si>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</si>
  <si>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</si>
  <si>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</si>
  <si>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</si>
  <si>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</si>
  <si>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</si>
  <si>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</si>
  <si>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</si>
  <si>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</si>
  <si>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</si>
  <si>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</si>
  <si>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</si>
  <si>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</si>
  <si>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</si>
  <si>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</si>
  <si>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</si>
  <si>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</si>
  <si>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</si>
  <si>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</si>
  <si>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</si>
  <si>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</si>
  <si>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</si>
  <si>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</si>
  <si>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</si>
  <si>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</si>
  <si>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</si>
  <si>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</si>
  <si>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</si>
  <si>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</si>
  <si>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</si>
  <si>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</si>
  <si>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</si>
  <si>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</si>
  <si>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</si>
  <si>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</si>
  <si>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</si>
  <si>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</si>
  <si>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</si>
  <si>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</si>
  <si>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</si>
  <si>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</si>
  <si>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</si>
  <si>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</si>
  <si>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</si>
  <si>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</si>
  <si>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</si>
  <si>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</si>
  <si>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</si>
  <si>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</si>
  <si>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</si>
  <si>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Qorvo US, Inc.</t>
  </si>
  <si>
    <t>7628 Thorndike Rd, Greensboro, North Carolina, 27409</t>
  </si>
  <si>
    <t>Ashlee Raulston</t>
  </si>
  <si>
    <t>ashlee.raulston@qorvo.com</t>
  </si>
  <si>
    <t>(336) 678-7357</t>
  </si>
  <si>
    <t>Carla Susmilch</t>
  </si>
  <si>
    <t>Director, ESG</t>
  </si>
  <si>
    <t>carla.susmilch@qorvo.com</t>
  </si>
  <si>
    <t>(503) 615-9713</t>
  </si>
  <si>
    <t>20-Sep-2021</t>
  </si>
  <si>
    <t>100%</t>
  </si>
  <si>
    <t/>
  </si>
  <si>
    <t>ICoNiChem</t>
  </si>
  <si>
    <t>CID003491</t>
  </si>
  <si>
    <t>04-544-4635</t>
  </si>
  <si>
    <t>DUNS</t>
  </si>
  <si>
    <t>Due diligence process is ongoing</t>
  </si>
  <si>
    <t>As the RMI's cobalt assessment program continues to grow, suppliers will be required to use validated smelters.</t>
  </si>
  <si>
    <t>https://www.qorvo.com/about-us/corporate-social-responsibility/our-program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</si>
</sst>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2">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4">
    <dxf>
      <fill>
        <patternFill>
          <bgColor rgb="FFFFFF00"/>
        </patternFill>
      </fill>
    </dxf>
    <dxf>
      <fill>
        <patternFill>
          <bgColor theme="0" tint="-0.49989318521683401"/>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qorvo.com/about-us/corporate-social-responsibility/our-progra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B76"/>
  <sheetViews>
    <sheetView showGridLines="0" workbookViewId="0"/>
  </sheetViews>
  <sheetFormatPr defaultColWidth="8.921875" defaultRowHeight="13.5"/>
  <cols>
    <col min="1" max="1" width="143" style="230" customWidth="1"/>
    <col min="2" max="2" width="34.921875" style="230" customWidth="1"/>
    <col min="3" max="3" width="8.921875" style="230" customWidth="1"/>
    <col min="4" max="16384" width="8.921875" style="230"/>
  </cols>
  <sheetData>
    <row r="1" spans="1:2" ht="104.15"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5"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5"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49999999999999" customHeight="1">
      <c r="A10" s="108" t="str">
        <f ca="1">OFFSET(L!$C$1,MATCH("Instructions"&amp;ADDRESS(ROW(),COLUMN(),4),L!$A:$A,0)-1,SL,,)</f>
        <v xml:space="preserve">4. Insert the source for the unique identifier number or code ("DUNS", "VAT", "Customer", etc).  </v>
      </c>
      <c r="B10" s="234"/>
    </row>
    <row r="11" spans="1:2" ht="20.149999999999999" customHeight="1">
      <c r="A11" s="108" t="str">
        <f ca="1">OFFSET(L!$C$1,MATCH("Instructions"&amp;ADDRESS(ROW(),COLUMN(),4),L!$A:$A,0)-1,SL,,)</f>
        <v>5. Insert your full company address (street, city, state, country, postal code). This field is optional.</v>
      </c>
      <c r="B11" s="234"/>
    </row>
    <row r="12" spans="1:2" ht="35"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49999999999999"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5"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75"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7"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5"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75"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5">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150000000000006"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650000000000006"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5" thickBot="1">
      <c r="A76" s="263" t="s">
        <v>13886</v>
      </c>
    </row>
  </sheetData>
  <sheetProtection password="C246" sheet="1" objects="1" scenarios="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Header>&amp;R&amp;"Arial,Regular"&amp;09&amp;K000000Classification | &amp;K00A1E0PRIVATE</oddHeader>
    <oddFooter>&amp;C&amp;P / &amp;N ページ&amp;R&amp;"Arial,Regular"&amp;09&amp;K000000©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topLeftCell="A209" workbookViewId="0">
      <selection activeCell="B250" sqref="B250"/>
    </sheetView>
  </sheetViews>
  <sheetFormatPr defaultColWidth="8.69140625" defaultRowHeight="13.5"/>
  <cols>
    <col min="1" max="1" width="20.4609375" style="66" customWidth="1"/>
    <col min="2" max="2" width="57.07421875" style="66" customWidth="1"/>
    <col min="3" max="16384" width="8.69140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heetProtection password="C246" sheet="1" objects="1" scenarios="1"/>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r:id="rId1"/>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230"/>
  <sheetViews>
    <sheetView workbookViewId="0">
      <selection activeCell="A2" sqref="A2"/>
    </sheetView>
  </sheetViews>
  <sheetFormatPr defaultRowHeight="13.5"/>
  <cols>
    <col min="2" max="2" width="27.38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sheetProtection password="C246" sheet="1" objects="1" scenarios="1"/>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9EDD5E1D-3305-408F-BA1E-B4D2FD400D6A}"/>
    </customSheetView>
    <customSheetView guid="{4BDF1A28-30D5-449D-B20E-D6C97EF9FAE1}" showAutoFilter="1">
      <selection activeCell="C1" sqref="C1:D65536"/>
      <pageMargins left="0.75" right="0.75" top="1" bottom="1" header="0.3" footer="0.3"/>
      <pageSetup orientation="portrait"/>
      <autoFilter ref="B1:C1" xr:uid="{C4DE33AD-499B-4862-BB7A-F0E6F51D9EE1}"/>
    </customSheetView>
  </customSheetViews>
  <phoneticPr fontId="86" type="noConversion"/>
  <pageMargins left="0.75" right="0.75" top="1" bottom="1" header="0.3" footer="0.3"/>
  <pageSetup orientation="portrait" r:id="rId1"/>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autoPageBreaks="0"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3.5"/>
  <cols>
    <col min="1" max="1" width="0.921875" style="102" customWidth="1"/>
    <col min="2" max="2" width="10.07421875" style="102" customWidth="1"/>
    <col min="3" max="3" width="11.4609375" style="102" customWidth="1"/>
    <col min="4" max="4" width="17.07421875" style="190" customWidth="1"/>
    <col min="5" max="5" width="42.23046875" style="102" customWidth="1"/>
    <col min="6" max="6" width="53.23046875" style="102" customWidth="1"/>
    <col min="7" max="7" width="0.921875" style="102" customWidth="1"/>
    <col min="8" max="16384" width="11" style="102"/>
  </cols>
  <sheetData>
    <row r="1" spans="1:7" ht="14"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49999999999999"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7.5">
      <c r="A14" s="349"/>
      <c r="B14" s="227">
        <v>1.1000000000000001</v>
      </c>
      <c r="C14" s="228" t="s">
        <v>11911</v>
      </c>
      <c r="D14" s="251">
        <v>43455</v>
      </c>
      <c r="E14" s="229" t="s">
        <v>12726</v>
      </c>
      <c r="F14" s="229" t="s">
        <v>12507</v>
      </c>
      <c r="G14" s="28"/>
    </row>
    <row r="15" spans="1:7" ht="57.5">
      <c r="A15" s="349"/>
      <c r="B15" s="227">
        <v>2</v>
      </c>
      <c r="C15" s="228" t="s">
        <v>11911</v>
      </c>
      <c r="D15" s="251">
        <v>43768</v>
      </c>
      <c r="E15" s="229" t="s">
        <v>12804</v>
      </c>
      <c r="F15" s="229" t="s">
        <v>12805</v>
      </c>
      <c r="G15" s="28"/>
    </row>
    <row r="16" spans="1:7" ht="57.5">
      <c r="A16" s="349"/>
      <c r="B16" s="316">
        <v>2.1</v>
      </c>
      <c r="C16" s="317" t="s">
        <v>11911</v>
      </c>
      <c r="D16" s="318">
        <v>43964</v>
      </c>
      <c r="E16" s="319" t="s">
        <v>13794</v>
      </c>
      <c r="F16" s="319" t="s">
        <v>13795</v>
      </c>
      <c r="G16" s="28"/>
    </row>
    <row r="17" spans="1:7" ht="57.5">
      <c r="A17" s="349"/>
      <c r="B17" s="316">
        <v>2.11</v>
      </c>
      <c r="C17" s="317" t="s">
        <v>11911</v>
      </c>
      <c r="D17" s="318">
        <v>43970</v>
      </c>
      <c r="E17" s="319" t="s">
        <v>13874</v>
      </c>
      <c r="F17" s="319" t="s">
        <v>13795</v>
      </c>
      <c r="G17" s="28"/>
    </row>
    <row r="18" spans="1:7" ht="57.5">
      <c r="A18" s="349"/>
      <c r="B18" s="316">
        <v>2.2000000000000002</v>
      </c>
      <c r="C18" s="317" t="s">
        <v>11911</v>
      </c>
      <c r="D18" s="318">
        <v>44132</v>
      </c>
      <c r="E18" s="319" t="s">
        <v>13884</v>
      </c>
      <c r="F18" s="319" t="s">
        <v>13885</v>
      </c>
      <c r="G18" s="28"/>
    </row>
    <row r="19" spans="1:7" ht="14" thickBot="1">
      <c r="A19" s="350"/>
      <c r="B19" s="351" t="str">
        <f ca="1">OFFSET(L!$C$1,MATCH("General"&amp;"Cpy",L!$A:$A,0)-1,SL,,)</f>
        <v>© 2020 Responsible Minerals Initiative. All rights reserved.</v>
      </c>
      <c r="C19" s="351"/>
      <c r="D19" s="351"/>
      <c r="E19" s="351"/>
      <c r="F19" s="351"/>
      <c r="G19" s="29"/>
    </row>
    <row r="20" spans="1:7" ht="14" thickTop="1">
      <c r="A20" s="106"/>
      <c r="B20" s="107"/>
      <c r="C20" s="107"/>
      <c r="D20" s="189"/>
      <c r="E20" s="107"/>
      <c r="F20" s="107"/>
      <c r="G20" s="107"/>
    </row>
  </sheetData>
  <sheetProtection password="C246" sheet="1" objects="1" scenarios="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orientation="portrait" r:id="rId1"/>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H23"/>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230" customWidth="1"/>
    <col min="2" max="2" width="35.4609375" style="230" customWidth="1"/>
    <col min="3" max="3" width="105.4609375" style="230" customWidth="1"/>
    <col min="4" max="5" width="1.69140625" style="230" customWidth="1"/>
    <col min="6" max="6" width="52" style="230" customWidth="1"/>
    <col min="7" max="7" width="4.921875" style="230" customWidth="1"/>
    <col min="8" max="16384" width="8.921875" style="230"/>
  </cols>
  <sheetData>
    <row r="1" spans="1:8" ht="90.65"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05">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0">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0">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4" thickBot="1">
      <c r="A22" s="235"/>
      <c r="B22" s="236"/>
      <c r="C22" s="236"/>
      <c r="D22" s="360"/>
    </row>
    <row r="23" spans="1:5" ht="14" thickTop="1"/>
  </sheetData>
  <sheetProtection password="C246" sheet="1" objects="1" scenarios="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orientation="portrait" r:id="rId1"/>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autoPageBreaks="0" fitToPage="1"/>
  </sheetPr>
  <dimension ref="A1:AH102"/>
  <sheetViews>
    <sheetView showGridLines="0" showZeros="0" tabSelected="1" zoomScale="75" zoomScaleNormal="75" workbookViewId="0">
      <selection activeCell="B2" sqref="B2"/>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style="102" hidden="1" customWidth="1"/>
    <col min="13" max="15" width="4.921875" style="102" hidden="1" customWidth="1"/>
    <col min="16" max="23" width="9.07421875" hidden="1" customWidth="1"/>
    <col min="24" max="24" width="27.69140625" hidden="1" customWidth="1"/>
    <col min="25" max="25" width="8.921875" hidden="1" customWidth="1"/>
    <col min="26" max="32" width="8.921875" customWidth="1"/>
  </cols>
  <sheetData>
    <row r="1" spans="1:34" ht="15.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
      <c r="A9" s="37"/>
      <c r="B9" s="76" t="str">
        <f ca="1">OFFSET(L!$C$1,MATCH("Declaration"&amp;ADDRESS(ROW(),COLUMN(),4),L!$A:$A,0)-1,SL,,)</f>
        <v>Declaration Scope or Class (*):</v>
      </c>
      <c r="C9" s="77"/>
      <c r="D9" s="410" t="s">
        <v>377</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Description of Scope:</v>
      </c>
      <c r="C10" s="132"/>
      <c r="D10" s="391"/>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397"/>
      <c r="C11" s="132"/>
      <c r="D11" s="398" t="str">
        <f ca="1">IF(D9=Q9,OFFSET(L!$C$1,MATCH("Declaration"&amp;ADDRESS(ROW(),COLUMN(),4),L!$A:$A,0)-1,SL,,),"")</f>
        <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78" t="s">
        <v>14074</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78" t="s">
        <v>14075</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78" t="s">
        <v>14061</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78" t="s">
        <v>14062</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375" t="s">
        <v>14063</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78" t="s">
        <v>14064</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3">
      <c r="A18" s="37"/>
      <c r="B18" s="39" t="str">
        <f ca="1">OFFSET(L!$C$1,MATCH("Declaration"&amp;ADDRESS(ROW(),COLUMN(),4),L!$A:$A,0)-1,SL,,)</f>
        <v>Authorizer (*):</v>
      </c>
      <c r="C18" s="78"/>
      <c r="D18" s="378" t="s">
        <v>14065</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3">
      <c r="A19" s="37"/>
      <c r="B19" s="39" t="str">
        <f ca="1">OFFSET(L!$C$1,MATCH("Declaration"&amp;ADDRESS(ROW(),COLUMN(),4),L!$A:$A,0)-1,SL,,)</f>
        <v>Title - Authorizer:</v>
      </c>
      <c r="C19" s="78"/>
      <c r="D19" s="378" t="s">
        <v>14066</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3">
      <c r="A20" s="37"/>
      <c r="B20" s="39" t="str">
        <f ca="1">OFFSET(L!$C$1,MATCH("Declaration"&amp;ADDRESS(ROW(),COLUMN(),4),L!$A:$A,0)-1,SL,,)</f>
        <v>Email - Authorizer (*):</v>
      </c>
      <c r="C20" s="78"/>
      <c r="D20" s="375" t="s">
        <v>14067</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v>
      </c>
      <c r="C21" s="144"/>
      <c r="D21" s="378" t="s">
        <v>14068</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5">
      <c r="A22" s="37"/>
      <c r="B22" s="39" t="str">
        <f ca="1">OFFSET(L!$C$1,MATCH("Declaration"&amp;ADDRESS(ROW(),COLUMN(),4),L!$A:$A,0)-1,SL,,)</f>
        <v>Effective Date (*):</v>
      </c>
      <c r="C22" s="79"/>
      <c r="D22" s="413" t="s">
        <v>14069</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5">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3">
      <c r="A26" s="40"/>
      <c r="B26" s="39" t="str">
        <f ca="1">OFFSET(L!$C$1,MATCH("Declaration"&amp;ADDRESS(ROW(),COLUMN(),4),L!$A:$A,0)-1,SL,,)&amp;P26</f>
        <v>Cobalt(*)</v>
      </c>
      <c r="C26" s="34"/>
      <c r="D26" s="373" t="s">
        <v>371</v>
      </c>
      <c r="E26" s="374"/>
      <c r="F26" s="10"/>
      <c r="G26" s="362"/>
      <c r="H26" s="363"/>
      <c r="I26" s="363"/>
      <c r="J26" s="36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3"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3"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3"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5">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3">
      <c r="A32" s="40"/>
      <c r="B32" s="39" t="str">
        <f ca="1">OFFSET(L!$C$1,MATCH("Declaration"&amp;ADDRESS(ROW(),COLUMN(),4),L!$A:$A,0)-1,SL,,)&amp;P32</f>
        <v>Cobalt(*)</v>
      </c>
      <c r="C32" s="8"/>
      <c r="D32" s="373" t="s">
        <v>373</v>
      </c>
      <c r="E32" s="374"/>
      <c r="F32" s="46"/>
      <c r="G32" s="362" t="s">
        <v>14076</v>
      </c>
      <c r="H32" s="363"/>
      <c r="I32" s="363"/>
      <c r="J32" s="36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3"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3"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3"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5">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3" customHeight="1">
      <c r="A37" s="40"/>
      <c r="B37" s="43" t="str">
        <f ca="1">OFFSET(L!$C$1,MATCH("Declaration"&amp;ADDRESS(ROW(),COLUMN(),4),L!$A:$A,0)-1,SL,,)&amp;Q31</f>
        <v>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3">
      <c r="A38" s="40"/>
      <c r="B38" s="39" t="str">
        <f ca="1">B32</f>
        <v>Cobalt(*)</v>
      </c>
      <c r="C38" s="8"/>
      <c r="D38" s="373" t="s">
        <v>372</v>
      </c>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3"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3"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3"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5">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5"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3">
      <c r="A44" s="40"/>
      <c r="B44" s="39" t="str">
        <f ca="1">B32</f>
        <v>Cobalt(*)</v>
      </c>
      <c r="C44" s="34"/>
      <c r="D44" s="371" t="s">
        <v>14070</v>
      </c>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3"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3"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3"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5">
      <c r="A49" s="40"/>
      <c r="B49" s="142" t="str">
        <f ca="1">OFFSET(L!$C$1,MATCH("Declaration"&amp;ADDRESS(ROW(),COLUMN(),4),L!$A:$A,0)-1,SL,,)&amp;Q31</f>
        <v>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3">
      <c r="A50" s="40"/>
      <c r="B50" s="39" t="str">
        <f ca="1">B32</f>
        <v>Cobalt(*)</v>
      </c>
      <c r="C50" s="8"/>
      <c r="D50" s="401" t="s">
        <v>372</v>
      </c>
      <c r="E50" s="402"/>
      <c r="F50" s="46"/>
      <c r="G50" s="362" t="s">
        <v>14076</v>
      </c>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3"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3"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3"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5">
      <c r="A55" s="40"/>
      <c r="B55" s="43" t="str">
        <f ca="1">OFFSET(L!$C$1,MATCH("Declaration"&amp;ADDRESS(ROW(),COLUMN(),4),L!$A:$A,0)-1,SL,,)&amp;Q31</f>
        <v>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3">
      <c r="A56" s="40"/>
      <c r="B56" s="39" t="str">
        <f ca="1">B32</f>
        <v>Cobalt(*)</v>
      </c>
      <c r="C56" s="34"/>
      <c r="D56" s="373" t="s">
        <v>371</v>
      </c>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3"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3"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3"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8" t="str">
        <f ca="1">OFFSET(L!$C$1,MATCH("Declaration"&amp;ADDRESS(ROW(),COLUMN(),4),L!$A:$A,0)-1,SL,,)</f>
        <v>Answer the Following Questions at a Company Level</v>
      </c>
      <c r="C61" s="418"/>
      <c r="D61" s="418"/>
      <c r="E61" s="418"/>
      <c r="F61" s="418"/>
      <c r="G61" s="418"/>
      <c r="H61" s="418"/>
      <c r="I61" s="418"/>
      <c r="J61" s="41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5" customHeight="1">
      <c r="A63" s="40"/>
      <c r="B63" s="55" t="str">
        <f ca="1">OFFSET(L!$C$1,MATCH("Declaration"&amp;ADDRESS(ROW(),COLUMN(),4),L!$A:$A,0)-1,SL,,)&amp;P32</f>
        <v>A. Have you established a publicly available cobalt sourcing policy?(*)</v>
      </c>
      <c r="C63" s="56"/>
      <c r="D63" s="373" t="s">
        <v>371</v>
      </c>
      <c r="E63" s="374"/>
      <c r="F63" s="56"/>
      <c r="G63" s="362" t="s">
        <v>14078</v>
      </c>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5"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3" t="s">
        <v>371</v>
      </c>
      <c r="E65" s="374"/>
      <c r="F65" s="56"/>
      <c r="G65" s="403"/>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371</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5" customHeight="1">
      <c r="A69" s="40"/>
      <c r="B69" s="55" t="str">
        <f ca="1">OFFSET(L!$C$1,MATCH("Declaration"&amp;ADDRESS(ROW(),COLUMN(),4),L!$A:$A,0)-1,SL,,)&amp;P32</f>
        <v>D. Do you require suppliers to exercise due diligence over the cobalt supply chain in accordance with the OECD Due Diligence Guidance? (*)</v>
      </c>
      <c r="C69" s="56"/>
      <c r="D69" s="373" t="s">
        <v>371</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3" t="s">
        <v>372</v>
      </c>
      <c r="E71" s="374"/>
      <c r="F71" s="56"/>
      <c r="G71" s="362" t="s">
        <v>14077</v>
      </c>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3" t="s">
        <v>371</v>
      </c>
      <c r="E73" s="374"/>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4" customHeight="1">
      <c r="A75" s="40"/>
      <c r="B75" s="55" t="str">
        <f ca="1">OFFSET(L!$C$1,MATCH("Declaration"&amp;ADDRESS(ROW(),COLUMN(),4),L!$A:$A,0)-1,SL,,)&amp;P32</f>
        <v>G. Does your company conduct cobalt supply chain survey(s) of your relevant supplier(s)? (*)</v>
      </c>
      <c r="C75" s="56"/>
      <c r="D75" s="373" t="s">
        <v>12572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
      <c r="A76" s="40"/>
      <c r="B76" s="57"/>
      <c r="C76" s="10"/>
      <c r="D76" s="1"/>
      <c r="E76" s="1"/>
      <c r="F76" s="11"/>
      <c r="G76" s="419"/>
      <c r="H76" s="419"/>
      <c r="I76" s="419"/>
      <c r="J76" s="419"/>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5" customHeight="1">
      <c r="A77" s="40"/>
      <c r="B77" s="55" t="str">
        <f ca="1">OFFSET(L!$C$1,MATCH("Declaration"&amp;ADDRESS(ROW(),COLUMN(),4),L!$A:$A,0)-1,SL,,)&amp;P32</f>
        <v>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3" t="s">
        <v>371</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7" t="str">
        <f>IF(OR($D$8="",$I$3=""),"","Click here to check required fields completion")</f>
        <v/>
      </c>
      <c r="C80" s="417"/>
      <c r="D80" s="417"/>
      <c r="E80" s="417"/>
      <c r="F80" s="417"/>
      <c r="G80" s="417"/>
      <c r="H80" s="417"/>
      <c r="I80" s="417"/>
      <c r="J80" s="41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5"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4" thickTop="1"/>
  </sheetData>
  <sheetProtection password="C246" sheet="1" objects="1" scenarios="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75:E75 D71">
    <cfRule type="expression" dxfId="93" priority="60" stopIfTrue="1">
      <formula>OR($D$26="No",$D$26="Unknown")</formula>
    </cfRule>
    <cfRule type="expression" dxfId="92" priority="61" stopIfTrue="1">
      <formula>IF(D71="",TRUE)</formula>
    </cfRule>
  </conditionalFormatting>
  <conditionalFormatting sqref="D26:E26">
    <cfRule type="expression" dxfId="91" priority="112" stopIfTrue="1">
      <formula>IF($D$26="",TRUE)</formula>
    </cfRule>
  </conditionalFormatting>
  <conditionalFormatting sqref="D27:E27">
    <cfRule type="expression" dxfId="90" priority="119" stopIfTrue="1">
      <formula>IF($D$27="",TRUE)</formula>
    </cfRule>
  </conditionalFormatting>
  <conditionalFormatting sqref="D8:J8">
    <cfRule type="expression" dxfId="89" priority="126" stopIfTrue="1">
      <formula>IF($D$8="",TRUE)</formula>
    </cfRule>
  </conditionalFormatting>
  <conditionalFormatting sqref="D9:G9">
    <cfRule type="expression" dxfId="88" priority="127" stopIfTrue="1">
      <formula>IF($D$9="",TRUE)</formula>
    </cfRule>
  </conditionalFormatting>
  <conditionalFormatting sqref="D15:J15">
    <cfRule type="expression" dxfId="87" priority="128" stopIfTrue="1">
      <formula>IF($D$15="",TRUE)</formula>
    </cfRule>
  </conditionalFormatting>
  <conditionalFormatting sqref="D16:J16">
    <cfRule type="expression" dxfId="86" priority="129" stopIfTrue="1">
      <formula>IF($D$16="",TRUE)</formula>
    </cfRule>
  </conditionalFormatting>
  <conditionalFormatting sqref="D17:J17">
    <cfRule type="expression" dxfId="85" priority="130" stopIfTrue="1">
      <formula>IF($D$17="",TRUE)</formula>
    </cfRule>
  </conditionalFormatting>
  <conditionalFormatting sqref="D18:J18">
    <cfRule type="expression" dxfId="84" priority="131" stopIfTrue="1">
      <formula>IF($D$18="",TRUE)</formula>
    </cfRule>
  </conditionalFormatting>
  <conditionalFormatting sqref="D22:E22">
    <cfRule type="expression" dxfId="83" priority="134" stopIfTrue="1">
      <formula>IF($D$22="",TRUE)</formula>
    </cfRule>
  </conditionalFormatting>
  <conditionalFormatting sqref="D10:J10">
    <cfRule type="expression" dxfId="82" priority="31" stopIfTrue="1">
      <formula>IF($D$9=$Q$9,TRUE)</formula>
    </cfRule>
    <cfRule type="expression" dxfId="81" priority="141" stopIfTrue="1">
      <formula>IF(AND($D$10="",$D$9=$R$9),TRUE)</formula>
    </cfRule>
  </conditionalFormatting>
  <conditionalFormatting sqref="D34:E34 D40:E40 D46:E46 D52:E52 D58:E58">
    <cfRule type="expression" dxfId="80" priority="24" stopIfTrue="1">
      <formula>$P$28=""</formula>
    </cfRule>
  </conditionalFormatting>
  <conditionalFormatting sqref="D35:E35 D41:E41 D47:E47 D53:E53 D59:E59">
    <cfRule type="expression" dxfId="79" priority="139" stopIfTrue="1">
      <formula>$P$29=""</formula>
    </cfRule>
  </conditionalFormatting>
  <conditionalFormatting sqref="D34 D40 D46 D52 D58">
    <cfRule type="expression" dxfId="78" priority="137" stopIfTrue="1">
      <formula>IF(AND(OR($D$28="Yes",$D$28=""),D34=""),1,0)</formula>
    </cfRule>
  </conditionalFormatting>
  <conditionalFormatting sqref="D32:E32 D38:E38 D44:E44 D50:E50 D56:E56">
    <cfRule type="expression" dxfId="77" priority="28" stopIfTrue="1">
      <formula>IF(AND(OR($D$26="No",$D$26="Unknown"),D32=""),1,0)</formula>
    </cfRule>
    <cfRule type="expression" dxfId="76" priority="29" stopIfTrue="1">
      <formula>IF(AND(OR($D$26="Yes",$D$26=""),D32=""),1,0)</formula>
    </cfRule>
  </conditionalFormatting>
  <conditionalFormatting sqref="G73:J73">
    <cfRule type="expression" dxfId="75" priority="22" stopIfTrue="1">
      <formula>IF(AND($D$73="Yes, using other format (describe)",$G$73=""),TRUE)</formula>
    </cfRule>
  </conditionalFormatting>
  <conditionalFormatting sqref="D33:E33 D39:E39 D45:E45 D51:E51 D57:E57">
    <cfRule type="expression" dxfId="74" priority="135" stopIfTrue="1">
      <formula>$P$33=""</formula>
    </cfRule>
    <cfRule type="expression" dxfId="73" priority="136" stopIfTrue="1">
      <formula>IF(AND(OR($D$27="Yes",$D$27=""),D33=""),1,0)</formula>
    </cfRule>
  </conditionalFormatting>
  <conditionalFormatting sqref="D35:E35 D41:E41 D47:E47 D53:E53 D59:E59">
    <cfRule type="expression" dxfId="72" priority="140" stopIfTrue="1">
      <formula>IF(AND(OR($D$29="Yes",$D$29=""),D35=""),1,0)</formula>
    </cfRule>
  </conditionalFormatting>
  <conditionalFormatting sqref="D20:J20">
    <cfRule type="expression" dxfId="71" priority="10" stopIfTrue="1">
      <formula>IF($D$20="",TRUE)</formula>
    </cfRule>
  </conditionalFormatting>
  <conditionalFormatting sqref="D27 D33 D39 D45 D51 D57">
    <cfRule type="expression" dxfId="70" priority="9" stopIfTrue="1">
      <formula>IF($D$27="No",TRUE)</formula>
    </cfRule>
  </conditionalFormatting>
  <conditionalFormatting sqref="D28 D34 D40 D46 D52 D58">
    <cfRule type="expression" dxfId="69" priority="8">
      <formula>IF($D$28="No",TRUE)</formula>
    </cfRule>
  </conditionalFormatting>
  <conditionalFormatting sqref="D29 D35 D41 D47 D53 D59">
    <cfRule type="expression" dxfId="68" priority="7">
      <formula>IF($D$29="No",TRUE)</formula>
    </cfRule>
  </conditionalFormatting>
  <conditionalFormatting sqref="G63:J63">
    <cfRule type="expression" dxfId="67" priority="4">
      <formula>IF(AND($D$63="Yes",$G$63=""),TRUE)</formula>
    </cfRule>
  </conditionalFormatting>
  <conditionalFormatting sqref="G75:J75">
    <cfRule type="expression" dxfId="66" priority="3">
      <formula>IF(AND($D$75="Yes, using other format (describe)",$G$75=""),TRUE)</formula>
    </cfRule>
  </conditionalFormatting>
  <conditionalFormatting sqref="D79:E79 D77:E77 D73:E73 D69:E69 D67:E67 D65:E65 D63:E63">
    <cfRule type="expression" dxfId="1" priority="1" stopIfTrue="1">
      <formula>IF(AND(OR($D$26="No",$D$26="Unknown"),D63=""),1,0)</formula>
    </cfRule>
    <cfRule type="expression" dxfId="0" priority="2" stopIfTrue="1">
      <formula>IF(AND(OR($D$26="Yes",$D$26=""),D63=""),1,0)</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G63" r:id="rId1" xr:uid="{B48A9CD6-C2D1-43D2-8C3D-880DFAB3D19E}"/>
  </hyperlinks>
  <pageMargins left="0.70866141732283505" right="0.70866141732283505" top="0.74803149606299202" bottom="0.74803149606299202" header="0.31496062992126" footer="0.31496062992126"/>
  <pageSetup fitToHeight="0"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rowBreaks count="2" manualBreakCount="2">
    <brk id="52" max="11" man="1"/>
    <brk id="54"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autoPageBreaks="0"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220" customWidth="1"/>
    <col min="2" max="2" width="13.23046875" style="221" customWidth="1"/>
    <col min="3" max="3" width="40.4609375" style="221" customWidth="1"/>
    <col min="4" max="4" width="30.69140625" style="221" customWidth="1"/>
    <col min="5" max="5" width="20.921875" style="221" customWidth="1"/>
    <col min="6" max="7" width="13.921875" style="221" customWidth="1"/>
    <col min="8" max="8" width="25.07421875" style="221" customWidth="1"/>
    <col min="9" max="9" width="24.07421875" style="221" customWidth="1"/>
    <col min="10" max="10" width="18.23046875" style="221" customWidth="1"/>
    <col min="11" max="11" width="27.23046875" style="221" customWidth="1"/>
    <col min="12" max="12" width="20.69140625" style="221" customWidth="1"/>
    <col min="13" max="13" width="35.07421875" style="221" customWidth="1"/>
    <col min="14" max="14" width="42.07421875" style="221" customWidth="1"/>
    <col min="15" max="15" width="32.07421875" style="221" customWidth="1"/>
    <col min="16" max="16" width="22.921875" style="221" customWidth="1"/>
    <col min="17" max="17" width="43.4609375" style="221" customWidth="1"/>
    <col min="18" max="18" width="35.921875" style="221" hidden="1" customWidth="1"/>
    <col min="19" max="20" width="17.921875" style="221" hidden="1" customWidth="1"/>
    <col min="21" max="21" width="8.921875" style="154" hidden="1" customWidth="1"/>
    <col min="22" max="22" width="6.07421875" style="154" hidden="1" customWidth="1"/>
    <col min="23" max="23" width="8.69140625" style="154" hidden="1" customWidth="1"/>
    <col min="24" max="24" width="8.921875" style="154" hidden="1" customWidth="1"/>
    <col min="25" max="26" width="4.23046875" style="154" hidden="1" customWidth="1"/>
    <col min="27" max="27" width="4.23046875" style="221" hidden="1" customWidth="1"/>
    <col min="28" max="28" width="7.921875" style="221" hidden="1" customWidth="1"/>
    <col min="29" max="33" width="4.23046875" style="221" hidden="1" customWidth="1"/>
    <col min="34" max="34" width="14.4609375" style="221" hidden="1" customWidth="1"/>
    <col min="35" max="39" width="8.921875" style="221" customWidth="1"/>
    <col min="40" max="16384" width="8.921875" style="221"/>
  </cols>
  <sheetData>
    <row r="1" spans="1:34" s="20" customFormat="1" ht="14"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0"/>
      <c r="K2" s="421"/>
      <c r="L2" s="421"/>
      <c r="M2" s="421"/>
      <c r="N2" s="421"/>
      <c r="O2" s="421"/>
      <c r="P2" s="209"/>
      <c r="Q2" s="210"/>
      <c r="R2" s="211"/>
      <c r="S2" s="211"/>
      <c r="T2" s="211"/>
      <c r="U2" s="165"/>
      <c r="V2" s="165"/>
      <c r="W2" s="166"/>
      <c r="X2" s="165"/>
      <c r="Y2" s="165"/>
      <c r="Z2" s="165"/>
      <c r="AH2" s="153" t="s">
        <v>371</v>
      </c>
    </row>
    <row r="3" spans="1:34" s="20" customFormat="1" ht="241" customHeight="1">
      <c r="A3" s="280"/>
      <c r="B3" s="422"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2"/>
      <c r="D3" s="422"/>
      <c r="E3" s="422"/>
      <c r="F3" s="212"/>
      <c r="G3" s="423" t="str">
        <f ca="1">OFFSET(L!$C$1,MATCH("General"&amp;"Cpy",L!$A:$A,0)-1,SL,,)</f>
        <v>© 2020 Responsible Minerals Initiative. All rights reserved.</v>
      </c>
      <c r="H3" s="423"/>
      <c r="I3" s="424"/>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150000000000006"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
      <c r="A5" s="276" t="s">
        <v>12787</v>
      </c>
      <c r="B5" s="191" t="str">
        <f ca="1">IF(LEN(A5)=0,"",INDEX('Smelter Look-up'!$A:$A,MATCH($A5,'Smelter Look-up'!$E:$E,0)))</f>
        <v>Cobalt</v>
      </c>
      <c r="C5" s="197" t="str">
        <f ca="1">IF(LEN(A5)=0,"",INDEX('Smelter Look-up'!$C:$C,MATCH($A5,'Smelter Look-up'!$E:$E,0)))</f>
        <v>Compagnie de Tifnout Tiranimine</v>
      </c>
      <c r="D5" s="191"/>
      <c r="E5" s="191" t="str">
        <f ca="1">IF(ISERROR($V5),"",OFFSET('Smelter Look-up'!$D$4,$V5-4,0)&amp;"")</f>
        <v>MOROCCO</v>
      </c>
      <c r="F5" s="191" t="str">
        <f ca="1">IF(ISERROR($V5),"",OFFSET('Smelter Look-up'!$E$4,$V5-4,0))</f>
        <v>CID003280</v>
      </c>
      <c r="G5" s="191" t="str">
        <f ca="1">IF(C5=$X$4,"Enter smelter details",IF(ISERROR($V5),"",OFFSET('Smelter Look-up'!$F$4,$V5-4,0)))</f>
        <v>RMI</v>
      </c>
      <c r="H5" s="192" t="s">
        <v>14071</v>
      </c>
      <c r="I5" s="193" t="str">
        <f ca="1">IF(ISERROR($V5),"",OFFSET('Smelter Look-up'!$H$4,$V5-4,0))</f>
        <v>Marrakech</v>
      </c>
      <c r="J5" s="193" t="str">
        <f ca="1">IF(ISERROR($V5),"",OFFSET('Smelter Look-up'!$I$4,$V5-4,0))</f>
        <v>Marrakech-Safi</v>
      </c>
      <c r="K5" s="195" t="s">
        <v>14071</v>
      </c>
      <c r="L5" s="195" t="s">
        <v>14071</v>
      </c>
      <c r="M5" s="195" t="s">
        <v>14071</v>
      </c>
      <c r="N5" s="195" t="s">
        <v>14071</v>
      </c>
      <c r="O5" s="195" t="s">
        <v>373</v>
      </c>
      <c r="P5" s="194" t="s">
        <v>14071</v>
      </c>
      <c r="Q5" s="196" t="s">
        <v>14071</v>
      </c>
      <c r="R5" s="191" t="str">
        <f ca="1">IF(ISERROR($V5),"",OFFSET('Smelter Look-up'!$C$4,$V5-4,0)&amp;"")</f>
        <v>Compagnie de Tifnout Tiranimine</v>
      </c>
      <c r="S5" s="200" t="str">
        <f t="shared" ref="S5:S64" ca="1" si="0">IF(B5="","",IF(ISERROR(MATCH($E5,CL,0)),"Unknown",INDIRECT("'C'!$A$"&amp;MATCH($E5,CL,0)+1)))</f>
        <v>MA</v>
      </c>
      <c r="T5" s="200" t="str">
        <f ca="1">IF(B5="","",IF(ISERROR(MATCH($J5,SorP!$B$1:$B$6230,0)),"",INDIRECT("'SorP'!$A$"&amp;MATCH($J5,SorP!$B$1:$B$6230,0))))</f>
        <v>MA-07</v>
      </c>
      <c r="U5" s="217"/>
      <c r="V5" s="218">
        <f ca="1">IF(C5="",NA(),MATCH($B5&amp;$C5,'Smelter Look-up'!$J:$J,0))</f>
        <v>8</v>
      </c>
      <c r="W5" s="219"/>
      <c r="X5" s="219">
        <f t="shared" ref="X5:X63" ca="1" si="1">IF(AND(C5="Smelter not listed",OR(LEN(D5)=0,LEN(E5)=0)),1,0)</f>
        <v>0</v>
      </c>
      <c r="Y5" s="219"/>
      <c r="Z5" s="219"/>
      <c r="AB5" s="220" t="str">
        <f t="shared" ref="AB5:AB63" ca="1" si="2">B5&amp;C5</f>
        <v>CobaltCompagnie de Tifnout Tiranimine</v>
      </c>
    </row>
    <row r="6" spans="1:34" s="220" customFormat="1" ht="20">
      <c r="A6" s="276" t="s">
        <v>12788</v>
      </c>
      <c r="B6" s="191" t="str">
        <f ca="1">IF(LEN(A6)=0,"",INDEX('Smelter Look-up'!$A:$A,MATCH($A6,'Smelter Look-up'!$E:$E,0)))</f>
        <v>Cobalt</v>
      </c>
      <c r="C6" s="197" t="str">
        <f ca="1">IF(LEN(A6)=0,"",INDEX('Smelter Look-up'!$C:$C,MATCH($A6,'Smelter Look-up'!$E:$E,0)))</f>
        <v>Cosmo EcoChem Co., Ltd.</v>
      </c>
      <c r="D6" s="191"/>
      <c r="E6" s="191" t="str">
        <f ca="1">IF(ISERROR($V6),"",OFFSET('Smelter Look-up'!$D$4,$V6-4,0)&amp;"")</f>
        <v>KOREA, REPUBLIC OF</v>
      </c>
      <c r="F6" s="191" t="str">
        <f ca="1">IF(ISERROR($V6),"",OFFSET('Smelter Look-up'!$E$4,$V6-4,0))</f>
        <v>CID003415</v>
      </c>
      <c r="G6" s="191" t="str">
        <f ca="1">IF(C6=$X$4,"Enter smelter details",IF(ISERROR($V6),"",OFFSET('Smelter Look-up'!$F$4,$V6-4,0)))</f>
        <v>RMI</v>
      </c>
      <c r="H6" s="192" t="s">
        <v>14071</v>
      </c>
      <c r="I6" s="193" t="str">
        <f ca="1">IF(ISERROR($V6),"",OFFSET('Smelter Look-up'!$H$4,$V6-4,0))</f>
        <v>Ulsan</v>
      </c>
      <c r="J6" s="193" t="str">
        <f ca="1">IF(ISERROR($V6),"",OFFSET('Smelter Look-up'!$I$4,$V6-4,0))</f>
        <v>Gyeongsangnam-do</v>
      </c>
      <c r="K6" s="195" t="s">
        <v>14071</v>
      </c>
      <c r="L6" s="195" t="s">
        <v>14071</v>
      </c>
      <c r="M6" s="195" t="s">
        <v>14071</v>
      </c>
      <c r="N6" s="195" t="s">
        <v>14071</v>
      </c>
      <c r="O6" s="195" t="s">
        <v>373</v>
      </c>
      <c r="P6" s="194" t="s">
        <v>14071</v>
      </c>
      <c r="Q6" s="196" t="s">
        <v>14071</v>
      </c>
      <c r="R6" s="191" t="str">
        <f ca="1">IF(ISERROR($V6),"",OFFSET('Smelter Look-up'!$C$4,$V6-4,0)&amp;"")</f>
        <v>Cosmo EcoChem Co., Ltd.</v>
      </c>
      <c r="S6" s="200" t="str">
        <f t="shared" ca="1" si="0"/>
        <v>KR</v>
      </c>
      <c r="T6" s="200" t="str">
        <f ca="1">IF(B6="","",IF(ISERROR(MATCH($J6,SorP!$B$1:$B$6230,0)),"",INDIRECT("'SorP'!$A$"&amp;MATCH($J6,SorP!$B$1:$B$6230,0))))</f>
        <v>KR-48</v>
      </c>
      <c r="U6" s="217"/>
      <c r="V6" s="218">
        <f ca="1">IF(C6="",NA(),MATCH($B6&amp;$C6,'Smelter Look-up'!$J:$J,0))</f>
        <v>11</v>
      </c>
      <c r="W6" s="219"/>
      <c r="X6" s="219">
        <f t="shared" ca="1" si="1"/>
        <v>0</v>
      </c>
      <c r="Y6" s="219"/>
      <c r="Z6" s="219"/>
      <c r="AB6" s="220" t="str">
        <f t="shared" ca="1" si="2"/>
        <v>CobaltCosmo EcoChem Co., Ltd.</v>
      </c>
    </row>
    <row r="7" spans="1:34" s="220" customFormat="1" ht="20">
      <c r="A7" s="276" t="s">
        <v>13808</v>
      </c>
      <c r="B7" s="191" t="str">
        <f ca="1">IF(LEN(A7)=0,"",INDEX('Smelter Look-up'!$A:$A,MATCH($A7,'Smelter Look-up'!$E:$E,0)))</f>
        <v>Cobalt</v>
      </c>
      <c r="C7" s="197" t="str">
        <f ca="1">IF(LEN(A7)=0,"",INDEX('Smelter Look-up'!$C:$C,MATCH($A7,'Smelter Look-up'!$E:$E,0)))</f>
        <v>Dynatec Madagascar Company</v>
      </c>
      <c r="D7" s="191"/>
      <c r="E7" s="191" t="str">
        <f ca="1">IF(ISERROR($V7),"",OFFSET('Smelter Look-up'!$D$4,$V7-4,0)&amp;"")</f>
        <v>MADAGASCAR</v>
      </c>
      <c r="F7" s="191" t="str">
        <f ca="1">IF(ISERROR($V7),"",OFFSET('Smelter Look-up'!$E$4,$V7-4,0))</f>
        <v>CID003232</v>
      </c>
      <c r="G7" s="191" t="str">
        <f ca="1">IF(C7=$X$4,"Enter smelter details",IF(ISERROR($V7),"",OFFSET('Smelter Look-up'!$F$4,$V7-4,0)))</f>
        <v>RMI</v>
      </c>
      <c r="H7" s="192" t="s">
        <v>14071</v>
      </c>
      <c r="I7" s="193" t="str">
        <f ca="1">IF(ISERROR($V7),"",OFFSET('Smelter Look-up'!$H$4,$V7-4,0))</f>
        <v>Toamasina</v>
      </c>
      <c r="J7" s="193" t="str">
        <f ca="1">IF(ISERROR($V7),"",OFFSET('Smelter Look-up'!$I$4,$V7-4,0))</f>
        <v>Toamasina</v>
      </c>
      <c r="K7" s="195" t="s">
        <v>14071</v>
      </c>
      <c r="L7" s="195" t="s">
        <v>14071</v>
      </c>
      <c r="M7" s="195" t="s">
        <v>14071</v>
      </c>
      <c r="N7" s="195" t="s">
        <v>14071</v>
      </c>
      <c r="O7" s="195" t="s">
        <v>373</v>
      </c>
      <c r="P7" s="194" t="s">
        <v>14071</v>
      </c>
      <c r="Q7" s="196" t="s">
        <v>14071</v>
      </c>
      <c r="R7" s="191" t="str">
        <f ca="1">IF(ISERROR($V7),"",OFFSET('Smelter Look-up'!$C$4,$V7-4,0)&amp;"")</f>
        <v>Dynatec Madagascar Company</v>
      </c>
      <c r="S7" s="200" t="str">
        <f t="shared" ca="1" si="0"/>
        <v>MG</v>
      </c>
      <c r="T7" s="200" t="str">
        <f ca="1">IF(B7="","",IF(ISERROR(MATCH($J7,SorP!$B$1:$B$6230,0)),"",INDIRECT("'SorP'!$A$"&amp;MATCH($J7,SorP!$B$1:$B$6230,0))))</f>
        <v>MG-A</v>
      </c>
      <c r="U7" s="217"/>
      <c r="V7" s="218">
        <f ca="1">IF(C7="",NA(),MATCH($B7&amp;$C7,'Smelter Look-up'!$J:$J,0))</f>
        <v>12</v>
      </c>
      <c r="W7" s="219"/>
      <c r="X7" s="219">
        <f t="shared" ca="1" si="1"/>
        <v>0</v>
      </c>
      <c r="Y7" s="219"/>
      <c r="Z7" s="219"/>
      <c r="AB7" s="220" t="str">
        <f t="shared" ca="1" si="2"/>
        <v>CobaltDynatec Madagascar Company</v>
      </c>
    </row>
    <row r="8" spans="1:34" s="220" customFormat="1" ht="20">
      <c r="A8" s="276" t="s">
        <v>12001</v>
      </c>
      <c r="B8" s="191" t="str">
        <f ca="1">IF(LEN(A8)=0,"",INDEX('Smelter Look-up'!$A:$A,MATCH($A8,'Smelter Look-up'!$E:$E,0)))</f>
        <v>Cobalt</v>
      </c>
      <c r="C8" s="197" t="str">
        <f ca="1">IF(LEN(A8)=0,"",INDEX('Smelter Look-up'!$C:$C,MATCH($A8,'Smelter Look-up'!$E:$E,0)))</f>
        <v>Gangzhou Yi Hao Umicore Industry Co.</v>
      </c>
      <c r="D8" s="191"/>
      <c r="E8" s="191" t="str">
        <f ca="1">IF(ISERROR($V8),"",OFFSET('Smelter Look-up'!$D$4,$V8-4,0)&amp;"")</f>
        <v>CHINA</v>
      </c>
      <c r="F8" s="191" t="str">
        <f ca="1">IF(ISERROR($V8),"",OFFSET('Smelter Look-up'!$E$4,$V8-4,0))</f>
        <v>CID003227</v>
      </c>
      <c r="G8" s="191" t="str">
        <f ca="1">IF(C8=$X$4,"Enter smelter details",IF(ISERROR($V8),"",OFFSET('Smelter Look-up'!$F$4,$V8-4,0)))</f>
        <v>RMI</v>
      </c>
      <c r="H8" s="192" t="s">
        <v>14071</v>
      </c>
      <c r="I8" s="193" t="str">
        <f ca="1">IF(ISERROR($V8),"",OFFSET('Smelter Look-up'!$H$4,$V8-4,0))</f>
        <v>Ganzhou</v>
      </c>
      <c r="J8" s="193" t="str">
        <f ca="1">IF(ISERROR($V8),"",OFFSET('Smelter Look-up'!$I$4,$V8-4,0))</f>
        <v>Jiangxi Sheng</v>
      </c>
      <c r="K8" s="195" t="s">
        <v>14071</v>
      </c>
      <c r="L8" s="195" t="s">
        <v>14071</v>
      </c>
      <c r="M8" s="195" t="s">
        <v>14071</v>
      </c>
      <c r="N8" s="195" t="s">
        <v>14071</v>
      </c>
      <c r="O8" s="195" t="s">
        <v>373</v>
      </c>
      <c r="P8" s="194" t="s">
        <v>14071</v>
      </c>
      <c r="Q8" s="196" t="s">
        <v>14071</v>
      </c>
      <c r="R8" s="191" t="str">
        <f ca="1">IF(ISERROR($V8),"",OFFSET('Smelter Look-up'!$C$4,$V8-4,0)&amp;"")</f>
        <v>Gangzhou Yi Hao Umicore Industry Co.</v>
      </c>
      <c r="S8" s="200" t="str">
        <f t="shared" ca="1" si="0"/>
        <v>CN</v>
      </c>
      <c r="T8" s="200" t="str">
        <f ca="1">IF(B8="","",IF(ISERROR(MATCH($J8,SorP!$B$1:$B$6230,0)),"",INDIRECT("'SorP'!$A$"&amp;MATCH($J8,SorP!$B$1:$B$6230,0))))</f>
        <v>CN-JX</v>
      </c>
      <c r="U8" s="217"/>
      <c r="V8" s="218">
        <f ca="1">IF(C8="",NA(),MATCH($B8&amp;$C8,'Smelter Look-up'!$J:$J,0))</f>
        <v>16</v>
      </c>
      <c r="W8" s="219"/>
      <c r="X8" s="219">
        <f t="shared" ca="1" si="1"/>
        <v>0</v>
      </c>
      <c r="Y8" s="219"/>
      <c r="Z8" s="219"/>
      <c r="AB8" s="220" t="str">
        <f t="shared" ca="1" si="2"/>
        <v>CobaltGangzhou Yi Hao Umicore Industry Co.</v>
      </c>
    </row>
    <row r="9" spans="1:34" s="220" customFormat="1" ht="20">
      <c r="A9" s="276" t="s">
        <v>12510</v>
      </c>
      <c r="B9" s="191" t="str">
        <f ca="1">IF(LEN(A9)=0,"",INDEX('Smelter Look-up'!$A:$A,MATCH($A9,'Smelter Look-up'!$E:$E,0)))</f>
        <v>Cobalt</v>
      </c>
      <c r="C9" s="197" t="str">
        <f ca="1">IF(LEN(A9)=0,"",INDEX('Smelter Look-up'!$C:$C,MATCH($A9,'Smelter Look-up'!$E:$E,0)))</f>
        <v>Ganzhou Highpower Technology Co., Ltd.</v>
      </c>
      <c r="D9" s="191"/>
      <c r="E9" s="191" t="str">
        <f ca="1">IF(ISERROR($V9),"",OFFSET('Smelter Look-up'!$D$4,$V9-4,0)&amp;"")</f>
        <v>CHINA</v>
      </c>
      <c r="F9" s="191" t="str">
        <f ca="1">IF(ISERROR($V9),"",OFFSET('Smelter Look-up'!$E$4,$V9-4,0))</f>
        <v>CID003384</v>
      </c>
      <c r="G9" s="191" t="str">
        <f ca="1">IF(C9=$X$4,"Enter smelter details",IF(ISERROR($V9),"",OFFSET('Smelter Look-up'!$F$4,$V9-4,0)))</f>
        <v>RMI</v>
      </c>
      <c r="H9" s="192" t="s">
        <v>14071</v>
      </c>
      <c r="I9" s="193" t="str">
        <f ca="1">IF(ISERROR($V9),"",OFFSET('Smelter Look-up'!$H$4,$V9-4,0))</f>
        <v>Ganzhou</v>
      </c>
      <c r="J9" s="193" t="str">
        <f ca="1">IF(ISERROR($V9),"",OFFSET('Smelter Look-up'!$I$4,$V9-4,0))</f>
        <v>Jiangxi Sheng</v>
      </c>
      <c r="K9" s="195" t="s">
        <v>14071</v>
      </c>
      <c r="L9" s="195" t="s">
        <v>14071</v>
      </c>
      <c r="M9" s="195" t="s">
        <v>14071</v>
      </c>
      <c r="N9" s="195" t="s">
        <v>14071</v>
      </c>
      <c r="O9" s="195" t="s">
        <v>373</v>
      </c>
      <c r="P9" s="194" t="s">
        <v>14071</v>
      </c>
      <c r="Q9" s="196" t="s">
        <v>14071</v>
      </c>
      <c r="R9" s="191" t="str">
        <f ca="1">IF(ISERROR($V9),"",OFFSET('Smelter Look-up'!$C$4,$V9-4,0)&amp;"")</f>
        <v>Ganzhou Highpower Technology Co., Ltd.</v>
      </c>
      <c r="S9" s="200" t="str">
        <f t="shared" ca="1" si="0"/>
        <v>CN</v>
      </c>
      <c r="T9" s="200" t="str">
        <f ca="1">IF(B9="","",IF(ISERROR(MATCH($J9,SorP!$B$1:$B$6230,0)),"",INDIRECT("'SorP'!$A$"&amp;MATCH($J9,SorP!$B$1:$B$6230,0))))</f>
        <v>CN-JX</v>
      </c>
      <c r="U9" s="217"/>
      <c r="V9" s="218">
        <f ca="1">IF(C9="",NA(),MATCH($B9&amp;$C9,'Smelter Look-up'!$J:$J,0))</f>
        <v>17</v>
      </c>
      <c r="W9" s="219"/>
      <c r="X9" s="219">
        <f t="shared" ca="1" si="1"/>
        <v>0</v>
      </c>
      <c r="Y9" s="219"/>
      <c r="Z9" s="219"/>
      <c r="AB9" s="220" t="str">
        <f t="shared" ca="1" si="2"/>
        <v>CobaltGanzhou Highpower Technology Co., Ltd.</v>
      </c>
    </row>
    <row r="10" spans="1:34" s="220" customFormat="1" ht="20">
      <c r="A10" s="276" t="s">
        <v>12538</v>
      </c>
      <c r="B10" s="191" t="str">
        <f ca="1">IF(LEN(A10)=0,"",INDEX('Smelter Look-up'!$A:$A,MATCH($A10,'Smelter Look-up'!$E:$E,0)))</f>
        <v>Cobalt</v>
      </c>
      <c r="C10" s="197" t="str">
        <f ca="1">IF(LEN(A10)=0,"",INDEX('Smelter Look-up'!$C:$C,MATCH($A10,'Smelter Look-up'!$E:$E,0)))</f>
        <v>Ganzhou Tengyuan Cobalt New Material Co., Ltd.</v>
      </c>
      <c r="D10" s="191"/>
      <c r="E10" s="191" t="str">
        <f ca="1">IF(ISERROR($V10),"",OFFSET('Smelter Look-up'!$D$4,$V10-4,0)&amp;"")</f>
        <v>CHINA</v>
      </c>
      <c r="F10" s="191" t="str">
        <f ca="1">IF(ISERROR($V10),"",OFFSET('Smelter Look-up'!$E$4,$V10-4,0))</f>
        <v>CID003212</v>
      </c>
      <c r="G10" s="191" t="str">
        <f ca="1">IF(C10=$X$4,"Enter smelter details",IF(ISERROR($V10),"",OFFSET('Smelter Look-up'!$F$4,$V10-4,0)))</f>
        <v>RMI</v>
      </c>
      <c r="H10" s="192" t="s">
        <v>14071</v>
      </c>
      <c r="I10" s="193" t="str">
        <f ca="1">IF(ISERROR($V10),"",OFFSET('Smelter Look-up'!$H$4,$V10-4,0))</f>
        <v>Ganzhou</v>
      </c>
      <c r="J10" s="193" t="str">
        <f ca="1">IF(ISERROR($V10),"",OFFSET('Smelter Look-up'!$I$4,$V10-4,0))</f>
        <v>Jiangxi Sheng</v>
      </c>
      <c r="K10" s="195" t="s">
        <v>14071</v>
      </c>
      <c r="L10" s="195" t="s">
        <v>14071</v>
      </c>
      <c r="M10" s="195" t="s">
        <v>14071</v>
      </c>
      <c r="N10" s="195" t="s">
        <v>14071</v>
      </c>
      <c r="O10" s="195" t="s">
        <v>373</v>
      </c>
      <c r="P10" s="194" t="s">
        <v>14071</v>
      </c>
      <c r="Q10" s="196" t="s">
        <v>14071</v>
      </c>
      <c r="R10" s="191" t="str">
        <f ca="1">IF(ISERROR($V10),"",OFFSET('Smelter Look-up'!$C$4,$V10-4,0)&amp;"")</f>
        <v>Ganzhou Tengyuan Cobalt New Material Co., Ltd.</v>
      </c>
      <c r="S10" s="200" t="str">
        <f t="shared" ca="1" si="0"/>
        <v>CN</v>
      </c>
      <c r="T10" s="200" t="str">
        <f ca="1">IF(B10="","",IF(ISERROR(MATCH($J10,SorP!$B$1:$B$6230,0)),"",INDIRECT("'SorP'!$A$"&amp;MATCH($J10,SorP!$B$1:$B$6230,0))))</f>
        <v>CN-JX</v>
      </c>
      <c r="U10" s="217"/>
      <c r="V10" s="218">
        <f ca="1">IF(C10="",NA(),MATCH($B10&amp;$C10,'Smelter Look-up'!$J:$J,0))</f>
        <v>18</v>
      </c>
      <c r="W10" s="219"/>
      <c r="X10" s="219">
        <f t="shared" ca="1" si="1"/>
        <v>0</v>
      </c>
      <c r="Y10" s="219"/>
      <c r="Z10" s="219"/>
      <c r="AB10" s="220" t="str">
        <f t="shared" ca="1" si="2"/>
        <v>CobaltGanzhou Tengyuan Cobalt New Material Co., Ltd.</v>
      </c>
    </row>
    <row r="11" spans="1:34" s="220" customFormat="1" ht="20">
      <c r="A11" s="276" t="s">
        <v>11999</v>
      </c>
      <c r="B11" s="191" t="str">
        <f ca="1">IF(LEN(A11)=0,"",INDEX('Smelter Look-up'!$A:$A,MATCH($A11,'Smelter Look-up'!$E:$E,0)))</f>
        <v>Cobalt</v>
      </c>
      <c r="C11" s="197" t="str">
        <f ca="1">IF(LEN(A11)=0,"",INDEX('Smelter Look-up'!$C:$C,MATCH($A11,'Smelter Look-up'!$E:$E,0)))</f>
        <v>Gem (Jiangsu) Cobalt Industry Co., Ltd.</v>
      </c>
      <c r="D11" s="191"/>
      <c r="E11" s="191" t="str">
        <f ca="1">IF(ISERROR($V11),"",OFFSET('Smelter Look-up'!$D$4,$V11-4,0)&amp;"")</f>
        <v>CHINA</v>
      </c>
      <c r="F11" s="191" t="str">
        <f ca="1">IF(ISERROR($V11),"",OFFSET('Smelter Look-up'!$E$4,$V11-4,0))</f>
        <v>CID003209</v>
      </c>
      <c r="G11" s="191" t="str">
        <f ca="1">IF(C11=$X$4,"Enter smelter details",IF(ISERROR($V11),"",OFFSET('Smelter Look-up'!$F$4,$V11-4,0)))</f>
        <v>RMI</v>
      </c>
      <c r="H11" s="192" t="s">
        <v>14071</v>
      </c>
      <c r="I11" s="193" t="str">
        <f ca="1">IF(ISERROR($V11),"",OFFSET('Smelter Look-up'!$H$4,$V11-4,0))</f>
        <v>Taixing</v>
      </c>
      <c r="J11" s="193" t="str">
        <f ca="1">IF(ISERROR($V11),"",OFFSET('Smelter Look-up'!$I$4,$V11-4,0))</f>
        <v>Jiangsu Sheng</v>
      </c>
      <c r="K11" s="195" t="s">
        <v>14071</v>
      </c>
      <c r="L11" s="195" t="s">
        <v>14071</v>
      </c>
      <c r="M11" s="195" t="s">
        <v>14071</v>
      </c>
      <c r="N11" s="195" t="s">
        <v>14071</v>
      </c>
      <c r="O11" s="195" t="s">
        <v>373</v>
      </c>
      <c r="P11" s="194" t="s">
        <v>14071</v>
      </c>
      <c r="Q11" s="196" t="s">
        <v>14071</v>
      </c>
      <c r="R11" s="191" t="str">
        <f ca="1">IF(ISERROR($V11),"",OFFSET('Smelter Look-up'!$C$4,$V11-4,0)&amp;"")</f>
        <v>Gem (Jiangsu) Cobalt Industry Co., Ltd.</v>
      </c>
      <c r="S11" s="200" t="str">
        <f t="shared" ca="1" si="0"/>
        <v>CN</v>
      </c>
      <c r="T11" s="200" t="str">
        <f ca="1">IF(B11="","",IF(ISERROR(MATCH($J11,SorP!$B$1:$B$6230,0)),"",INDIRECT("'SorP'!$A$"&amp;MATCH($J11,SorP!$B$1:$B$6230,0))))</f>
        <v>CN-JS</v>
      </c>
      <c r="U11" s="217"/>
      <c r="V11" s="218">
        <f ca="1">IF(C11="",NA(),MATCH($B11&amp;$C11,'Smelter Look-up'!$J:$J,0))</f>
        <v>19</v>
      </c>
      <c r="W11" s="219"/>
      <c r="X11" s="219">
        <f t="shared" ca="1" si="1"/>
        <v>0</v>
      </c>
      <c r="Y11" s="219"/>
      <c r="Z11" s="219"/>
      <c r="AB11" s="220" t="str">
        <f t="shared" ca="1" si="2"/>
        <v>CobaltGem (Jiangsu) Cobalt Industry Co., Ltd.</v>
      </c>
    </row>
    <row r="12" spans="1:34" s="220" customFormat="1" ht="20">
      <c r="A12" s="277" t="s">
        <v>12546</v>
      </c>
      <c r="B12" s="191" t="str">
        <f ca="1">IF(LEN(A12)=0,"",INDEX('Smelter Look-up'!$A:$A,MATCH($A12,'Smelter Look-up'!$E:$E,0)))</f>
        <v>Cobalt</v>
      </c>
      <c r="C12" s="197" t="str">
        <f ca="1">IF(LEN(A12)=0,"",INDEX('Smelter Look-up'!$C:$C,MATCH($A12,'Smelter Look-up'!$E:$E,0)))</f>
        <v>Glencore Nikkelverk Refinery</v>
      </c>
      <c r="D12" s="191"/>
      <c r="E12" s="191" t="str">
        <f ca="1">IF(ISERROR($V12),"",OFFSET('Smelter Look-up'!$D$4,$V12-4,0)&amp;"")</f>
        <v>NORWAY</v>
      </c>
      <c r="F12" s="191" t="str">
        <f ca="1">IF(ISERROR($V12),"",OFFSET('Smelter Look-up'!$E$4,$V12-4,0))</f>
        <v>CID003403</v>
      </c>
      <c r="G12" s="191" t="str">
        <f ca="1">IF(C12=$X$4,"Enter smelter details",IF(ISERROR($V12),"",OFFSET('Smelter Look-up'!$F$4,$V12-4,0)))</f>
        <v>RMI</v>
      </c>
      <c r="H12" s="192" t="s">
        <v>14071</v>
      </c>
      <c r="I12" s="193" t="str">
        <f ca="1">IF(ISERROR($V12),"",OFFSET('Smelter Look-up'!$H$4,$V12-4,0))</f>
        <v>Kristiansand</v>
      </c>
      <c r="J12" s="193" t="str">
        <f ca="1">IF(ISERROR($V12),"",OFFSET('Smelter Look-up'!$I$4,$V12-4,0))</f>
        <v>Aust-Agder</v>
      </c>
      <c r="K12" s="195" t="s">
        <v>14071</v>
      </c>
      <c r="L12" s="195" t="s">
        <v>14071</v>
      </c>
      <c r="M12" s="195" t="s">
        <v>14071</v>
      </c>
      <c r="N12" s="195" t="s">
        <v>14071</v>
      </c>
      <c r="O12" s="195" t="s">
        <v>373</v>
      </c>
      <c r="P12" s="194" t="s">
        <v>14071</v>
      </c>
      <c r="Q12" s="196" t="s">
        <v>14071</v>
      </c>
      <c r="R12" s="191" t="str">
        <f ca="1">IF(ISERROR($V12),"",OFFSET('Smelter Look-up'!$C$4,$V12-4,0)&amp;"")</f>
        <v>Glencore Nikkelverk Refinery</v>
      </c>
      <c r="S12" s="200" t="str">
        <f t="shared" ca="1" si="0"/>
        <v>NO</v>
      </c>
      <c r="T12" s="200" t="str">
        <f ca="1">IF(B12="","",IF(ISERROR(MATCH($J12,SorP!$B$1:$B$6230,0)),"",INDIRECT("'SorP'!$A$"&amp;MATCH($J12,SorP!$B$1:$B$6230,0))))</f>
        <v>NO-09</v>
      </c>
      <c r="U12" s="217"/>
      <c r="V12" s="218">
        <f ca="1">IF(C12="",NA(),MATCH($B12&amp;$C12,'Smelter Look-up'!$J:$J,0))</f>
        <v>20</v>
      </c>
      <c r="W12" s="219"/>
      <c r="X12" s="219">
        <f t="shared" ca="1" si="1"/>
        <v>0</v>
      </c>
      <c r="Y12" s="219"/>
      <c r="Z12" s="219"/>
      <c r="AB12" s="220" t="str">
        <f t="shared" ca="1" si="2"/>
        <v>CobaltGlencore Nikkelverk Refinery</v>
      </c>
    </row>
    <row r="13" spans="1:34" s="220" customFormat="1" ht="20">
      <c r="A13" s="276" t="s">
        <v>12512</v>
      </c>
      <c r="B13" s="191" t="str">
        <f ca="1">IF(LEN(A13)=0,"",INDEX('Smelter Look-up'!$A:$A,MATCH($A13,'Smelter Look-up'!$E:$E,0)))</f>
        <v>Cobalt</v>
      </c>
      <c r="C13" s="197" t="str">
        <f ca="1">IF(LEN(A13)=0,"",INDEX('Smelter Look-up'!$C:$C,MATCH($A13,'Smelter Look-up'!$E:$E,0)))</f>
        <v>Guangdong Jiana Energy Technology Co., Ltd.</v>
      </c>
      <c r="D13" s="191"/>
      <c r="E13" s="191" t="str">
        <f ca="1">IF(ISERROR($V13),"",OFFSET('Smelter Look-up'!$D$4,$V13-4,0)&amp;"")</f>
        <v>CHINA</v>
      </c>
      <c r="F13" s="191" t="str">
        <f ca="1">IF(ISERROR($V13),"",OFFSET('Smelter Look-up'!$E$4,$V13-4,0))</f>
        <v>CID003291</v>
      </c>
      <c r="G13" s="191" t="str">
        <f ca="1">IF(C13=$X$4,"Enter smelter details",IF(ISERROR($V13),"",OFFSET('Smelter Look-up'!$F$4,$V13-4,0)))</f>
        <v>RMI</v>
      </c>
      <c r="H13" s="192" t="s">
        <v>14071</v>
      </c>
      <c r="I13" s="193" t="str">
        <f ca="1">IF(ISERROR($V13),"",OFFSET('Smelter Look-up'!$H$4,$V13-4,0))</f>
        <v>Guangzhou</v>
      </c>
      <c r="J13" s="193" t="str">
        <f ca="1">IF(ISERROR($V13),"",OFFSET('Smelter Look-up'!$I$4,$V13-4,0))</f>
        <v>Guangdong Sheng</v>
      </c>
      <c r="K13" s="195" t="s">
        <v>14071</v>
      </c>
      <c r="L13" s="195" t="s">
        <v>14071</v>
      </c>
      <c r="M13" s="195" t="s">
        <v>14071</v>
      </c>
      <c r="N13" s="195" t="s">
        <v>14071</v>
      </c>
      <c r="O13" s="195" t="s">
        <v>373</v>
      </c>
      <c r="P13" s="194" t="s">
        <v>14071</v>
      </c>
      <c r="Q13" s="196" t="s">
        <v>14071</v>
      </c>
      <c r="R13" s="191" t="str">
        <f ca="1">IF(ISERROR($V13),"",OFFSET('Smelter Look-up'!$C$4,$V13-4,0)&amp;"")</f>
        <v>Guangdong Jiana Energy Technology Co., Ltd.</v>
      </c>
      <c r="S13" s="200" t="str">
        <f t="shared" ca="1" si="0"/>
        <v>CN</v>
      </c>
      <c r="T13" s="200" t="str">
        <f ca="1">IF(B13="","",IF(ISERROR(MATCH($J13,SorP!$B$1:$B$6230,0)),"",INDIRECT("'SorP'!$A$"&amp;MATCH($J13,SorP!$B$1:$B$6230,0))))</f>
        <v>CN-GD</v>
      </c>
      <c r="U13" s="217"/>
      <c r="V13" s="218">
        <f ca="1">IF(C13="",NA(),MATCH($B13&amp;$C13,'Smelter Look-up'!$J:$J,0))</f>
        <v>21</v>
      </c>
      <c r="W13" s="219"/>
      <c r="X13" s="219">
        <f t="shared" ca="1" si="1"/>
        <v>0</v>
      </c>
      <c r="Y13" s="219"/>
      <c r="Z13" s="219"/>
      <c r="AB13" s="220" t="str">
        <f t="shared" ca="1" si="2"/>
        <v>CobaltGuangdong Jiana Energy Technology Co., Ltd.</v>
      </c>
    </row>
    <row r="14" spans="1:34" s="220" customFormat="1" ht="27">
      <c r="A14" s="276" t="s">
        <v>12254</v>
      </c>
      <c r="B14" s="191" t="str">
        <f ca="1">IF(LEN(A14)=0,"",INDEX('Smelter Look-up'!$A:$A,MATCH($A14,'Smelter Look-up'!$E:$E,0)))</f>
        <v>Cobalt</v>
      </c>
      <c r="C14" s="197" t="str">
        <f ca="1">IF(LEN(A14)=0,"",INDEX('Smelter Look-up'!$C:$C,MATCH($A14,'Smelter Look-up'!$E:$E,0)))</f>
        <v>Guangxi Yinyi Advanced Material Co., Ltd.</v>
      </c>
      <c r="D14" s="191"/>
      <c r="E14" s="191" t="str">
        <f ca="1">IF(ISERROR($V14),"",OFFSET('Smelter Look-up'!$D$4,$V14-4,0)&amp;"")</f>
        <v>CHINA</v>
      </c>
      <c r="F14" s="191" t="str">
        <f ca="1">IF(ISERROR($V14),"",OFFSET('Smelter Look-up'!$E$4,$V14-4,0))</f>
        <v>CID003213</v>
      </c>
      <c r="G14" s="191" t="str">
        <f ca="1">IF(C14=$X$4,"Enter smelter details",IF(ISERROR($V14),"",OFFSET('Smelter Look-up'!$F$4,$V14-4,0)))</f>
        <v>RMI</v>
      </c>
      <c r="H14" s="192" t="s">
        <v>14071</v>
      </c>
      <c r="I14" s="193" t="str">
        <f ca="1">IF(ISERROR($V14),"",OFFSET('Smelter Look-up'!$H$4,$V14-4,0))</f>
        <v>Yulin</v>
      </c>
      <c r="J14" s="193" t="str">
        <f ca="1">IF(ISERROR($V14),"",OFFSET('Smelter Look-up'!$I$4,$V14-4,0))</f>
        <v>Guangxi Zhuangzu Zizhiqu</v>
      </c>
      <c r="K14" s="195" t="s">
        <v>14071</v>
      </c>
      <c r="L14" s="195" t="s">
        <v>14071</v>
      </c>
      <c r="M14" s="195" t="s">
        <v>14071</v>
      </c>
      <c r="N14" s="195" t="s">
        <v>14071</v>
      </c>
      <c r="O14" s="195" t="s">
        <v>373</v>
      </c>
      <c r="P14" s="194" t="s">
        <v>14071</v>
      </c>
      <c r="Q14" s="196" t="s">
        <v>14071</v>
      </c>
      <c r="R14" s="191" t="str">
        <f ca="1">IF(ISERROR($V14),"",OFFSET('Smelter Look-up'!$C$4,$V14-4,0)&amp;"")</f>
        <v>Guangxi Yinyi Advanced Material Co., Ltd.</v>
      </c>
      <c r="S14" s="200" t="str">
        <f t="shared" ca="1" si="0"/>
        <v>CN</v>
      </c>
      <c r="T14" s="200" t="str">
        <f ca="1">IF(B14="","",IF(ISERROR(MATCH($J14,SorP!$B$1:$B$6230,0)),"",INDIRECT("'SorP'!$A$"&amp;MATCH($J14,SorP!$B$1:$B$6230,0))))</f>
        <v>CN-GX</v>
      </c>
      <c r="U14" s="217"/>
      <c r="V14" s="218">
        <f ca="1">IF(C14="",NA(),MATCH($B14&amp;$C14,'Smelter Look-up'!$J:$J,0))</f>
        <v>22</v>
      </c>
      <c r="W14" s="219"/>
      <c r="X14" s="219">
        <f t="shared" ca="1" si="1"/>
        <v>0</v>
      </c>
      <c r="Y14" s="219"/>
      <c r="Z14" s="219"/>
      <c r="AB14" s="220" t="str">
        <f t="shared" ca="1" si="2"/>
        <v>CobaltGuangxi Yinyi Advanced Material Co., Ltd.</v>
      </c>
    </row>
    <row r="15" spans="1:34" s="220" customFormat="1" ht="20">
      <c r="A15" s="277" t="s">
        <v>12000</v>
      </c>
      <c r="B15" s="191" t="str">
        <f ca="1">IF(LEN(A15)=0,"",INDEX('Smelter Look-up'!$A:$A,MATCH($A15,'Smelter Look-up'!$E:$E,0)))</f>
        <v>Cobalt</v>
      </c>
      <c r="C15" s="197" t="str">
        <f ca="1">IF(LEN(A15)=0,"",INDEX('Smelter Look-up'!$C:$C,MATCH($A15,'Smelter Look-up'!$E:$E,0)))</f>
        <v>Hunan Brunp Recycling Technology Co., Ltd.</v>
      </c>
      <c r="D15" s="191"/>
      <c r="E15" s="191" t="str">
        <f ca="1">IF(ISERROR($V15),"",OFFSET('Smelter Look-up'!$D$4,$V15-4,0)&amp;"")</f>
        <v>CHINA</v>
      </c>
      <c r="F15" s="191" t="str">
        <f ca="1">IF(ISERROR($V15),"",OFFSET('Smelter Look-up'!$E$4,$V15-4,0))</f>
        <v>CID003219</v>
      </c>
      <c r="G15" s="191" t="str">
        <f ca="1">IF(C15=$X$4,"Enter smelter details",IF(ISERROR($V15),"",OFFSET('Smelter Look-up'!$F$4,$V15-4,0)))</f>
        <v>RMI</v>
      </c>
      <c r="H15" s="192" t="s">
        <v>14071</v>
      </c>
      <c r="I15" s="193" t="str">
        <f ca="1">IF(ISERROR($V15),"",OFFSET('Smelter Look-up'!$H$4,$V15-4,0))</f>
        <v>Changsha</v>
      </c>
      <c r="J15" s="193" t="str">
        <f ca="1">IF(ISERROR($V15),"",OFFSET('Smelter Look-up'!$I$4,$V15-4,0))</f>
        <v>Hunan Sheng</v>
      </c>
      <c r="K15" s="195" t="s">
        <v>14071</v>
      </c>
      <c r="L15" s="195" t="s">
        <v>14071</v>
      </c>
      <c r="M15" s="195" t="s">
        <v>14071</v>
      </c>
      <c r="N15" s="195" t="s">
        <v>14071</v>
      </c>
      <c r="O15" s="195" t="s">
        <v>373</v>
      </c>
      <c r="P15" s="194" t="s">
        <v>14071</v>
      </c>
      <c r="Q15" s="196" t="s">
        <v>14071</v>
      </c>
      <c r="R15" s="191" t="str">
        <f ca="1">IF(ISERROR($V15),"",OFFSET('Smelter Look-up'!$C$4,$V15-4,0)&amp;"")</f>
        <v>Hunan Brunp Recycling Technology Co., Ltd.</v>
      </c>
      <c r="S15" s="200" t="str">
        <f t="shared" ca="1" si="0"/>
        <v>CN</v>
      </c>
      <c r="T15" s="200" t="str">
        <f ca="1">IF(B15="","",IF(ISERROR(MATCH($J15,SorP!$B$1:$B$6230,0)),"",INDIRECT("'SorP'!$A$"&amp;MATCH($J15,SorP!$B$1:$B$6230,0))))</f>
        <v>CN-HN</v>
      </c>
      <c r="U15" s="217"/>
      <c r="V15" s="218">
        <f ca="1">IF(C15="",NA(),MATCH($B15&amp;$C15,'Smelter Look-up'!$J:$J,0))</f>
        <v>23</v>
      </c>
      <c r="W15" s="219"/>
      <c r="X15" s="219">
        <f t="shared" ca="1" si="1"/>
        <v>0</v>
      </c>
      <c r="Y15" s="219"/>
      <c r="Z15" s="219"/>
      <c r="AB15" s="220" t="str">
        <f t="shared" ca="1" si="2"/>
        <v>CobaltHunan Brunp Recycling Technology Co., Ltd.</v>
      </c>
    </row>
    <row r="16" spans="1:34" s="220" customFormat="1" ht="27">
      <c r="A16" s="277" t="s">
        <v>12790</v>
      </c>
      <c r="B16" s="191" t="str">
        <f ca="1">IF(LEN(A16)=0,"",INDEX('Smelter Look-up'!$A:$A,MATCH($A16,'Smelter Look-up'!$E:$E,0)))</f>
        <v>Cobalt</v>
      </c>
      <c r="C16" s="197" t="str">
        <f ca="1">IF(LEN(A16)=0,"",INDEX('Smelter Look-up'!$C:$C,MATCH($A16,'Smelter Look-up'!$E:$E,0)))</f>
        <v>Hunan Zoomwe New Energy Science &amp; Technology Co., Ltd.</v>
      </c>
      <c r="D16" s="191"/>
      <c r="E16" s="191" t="str">
        <f ca="1">IF(ISERROR($V16),"",OFFSET('Smelter Look-up'!$D$4,$V16-4,0)&amp;"")</f>
        <v>CHINA</v>
      </c>
      <c r="F16" s="191" t="str">
        <f ca="1">IF(ISERROR($V16),"",OFFSET('Smelter Look-up'!$E$4,$V16-4,0))</f>
        <v>CID003411</v>
      </c>
      <c r="G16" s="191" t="str">
        <f ca="1">IF(C16=$X$4,"Enter smelter details",IF(ISERROR($V16),"",OFFSET('Smelter Look-up'!$F$4,$V16-4,0)))</f>
        <v>RMI</v>
      </c>
      <c r="H16" s="192" t="s">
        <v>14071</v>
      </c>
      <c r="I16" s="193" t="str">
        <f ca="1">IF(ISERROR($V16),"",OFFSET('Smelter Look-up'!$H$4,$V16-4,0))</f>
        <v>Changsha</v>
      </c>
      <c r="J16" s="193" t="str">
        <f ca="1">IF(ISERROR($V16),"",OFFSET('Smelter Look-up'!$I$4,$V16-4,0))</f>
        <v>Hunan Sheng</v>
      </c>
      <c r="K16" s="195" t="s">
        <v>14071</v>
      </c>
      <c r="L16" s="195" t="s">
        <v>14071</v>
      </c>
      <c r="M16" s="195" t="s">
        <v>14071</v>
      </c>
      <c r="N16" s="195" t="s">
        <v>14071</v>
      </c>
      <c r="O16" s="195" t="s">
        <v>373</v>
      </c>
      <c r="P16" s="194" t="s">
        <v>14071</v>
      </c>
      <c r="Q16" s="196" t="s">
        <v>14071</v>
      </c>
      <c r="R16" s="191" t="str">
        <f ca="1">IF(ISERROR($V16),"",OFFSET('Smelter Look-up'!$C$4,$V16-4,0)&amp;"")</f>
        <v>Hunan Zoomwe New Energy Science &amp; Technology Co., Ltd.</v>
      </c>
      <c r="S16" s="200" t="str">
        <f t="shared" ca="1" si="0"/>
        <v>CN</v>
      </c>
      <c r="T16" s="200" t="str">
        <f ca="1">IF(B16="","",IF(ISERROR(MATCH($J16,SorP!$B$1:$B$6230,0)),"",INDIRECT("'SorP'!$A$"&amp;MATCH($J16,SorP!$B$1:$B$6230,0))))</f>
        <v>CN-HN</v>
      </c>
      <c r="U16" s="217"/>
      <c r="V16" s="218">
        <f ca="1">IF(C16="",NA(),MATCH($B16&amp;$C16,'Smelter Look-up'!$J:$J,0))</f>
        <v>28</v>
      </c>
      <c r="W16" s="219"/>
      <c r="X16" s="219">
        <f t="shared" ca="1" si="1"/>
        <v>0</v>
      </c>
      <c r="Y16" s="219"/>
      <c r="Z16" s="219"/>
      <c r="AB16" s="220" t="str">
        <f t="shared" ca="1" si="2"/>
        <v>CobaltHunan Zoomwe New Energy Science &amp; Technology Co., Ltd.</v>
      </c>
    </row>
    <row r="17" spans="1:28" s="220" customFormat="1" ht="20">
      <c r="A17" s="276" t="s">
        <v>12789</v>
      </c>
      <c r="B17" s="191" t="str">
        <f ca="1">IF(LEN(A17)=0,"",INDEX('Smelter Look-up'!$A:$A,MATCH($A17,'Smelter Look-up'!$E:$E,0)))</f>
        <v>Cobalt</v>
      </c>
      <c r="C17" s="197" t="str">
        <f ca="1">IF(LEN(A17)=0,"",INDEX('Smelter Look-up'!$C:$C,MATCH($A17,'Smelter Look-up'!$E:$E,0)))</f>
        <v>Hunan Yacheng New Materials Co., Ltd.</v>
      </c>
      <c r="D17" s="191"/>
      <c r="E17" s="191" t="str">
        <f ca="1">IF(ISERROR($V17),"",OFFSET('Smelter Look-up'!$D$4,$V17-4,0)&amp;"")</f>
        <v>CHINA</v>
      </c>
      <c r="F17" s="191" t="str">
        <f ca="1">IF(ISERROR($V17),"",OFFSET('Smelter Look-up'!$E$4,$V17-4,0))</f>
        <v>CID003404</v>
      </c>
      <c r="G17" s="191" t="str">
        <f ca="1">IF(C17=$X$4,"Enter smelter details",IF(ISERROR($V17),"",OFFSET('Smelter Look-up'!$F$4,$V17-4,0)))</f>
        <v>RMI</v>
      </c>
      <c r="H17" s="192" t="s">
        <v>14071</v>
      </c>
      <c r="I17" s="193" t="str">
        <f ca="1">IF(ISERROR($V17),"",OFFSET('Smelter Look-up'!$H$4,$V17-4,0))</f>
        <v>Changsha</v>
      </c>
      <c r="J17" s="193" t="str">
        <f ca="1">IF(ISERROR($V17),"",OFFSET('Smelter Look-up'!$I$4,$V17-4,0))</f>
        <v>Hunan Sheng</v>
      </c>
      <c r="K17" s="195" t="s">
        <v>14071</v>
      </c>
      <c r="L17" s="195" t="s">
        <v>14071</v>
      </c>
      <c r="M17" s="195" t="s">
        <v>14071</v>
      </c>
      <c r="N17" s="195" t="s">
        <v>14071</v>
      </c>
      <c r="O17" s="195" t="s">
        <v>373</v>
      </c>
      <c r="P17" s="194" t="s">
        <v>14071</v>
      </c>
      <c r="Q17" s="196" t="s">
        <v>14071</v>
      </c>
      <c r="R17" s="191" t="str">
        <f ca="1">IF(ISERROR($V17),"",OFFSET('Smelter Look-up'!$C$4,$V17-4,0)&amp;"")</f>
        <v>Hunan Yacheng New Materials Co., Ltd.</v>
      </c>
      <c r="S17" s="200" t="str">
        <f t="shared" ca="1" si="0"/>
        <v>CN</v>
      </c>
      <c r="T17" s="200" t="str">
        <f ca="1">IF(B17="","",IF(ISERROR(MATCH($J17,SorP!$B$1:$B$6230,0)),"",INDIRECT("'SorP'!$A$"&amp;MATCH($J17,SorP!$B$1:$B$6230,0))))</f>
        <v>CN-HN</v>
      </c>
      <c r="U17" s="217"/>
      <c r="V17" s="218">
        <f ca="1">IF(C17="",NA(),MATCH($B17&amp;$C17,'Smelter Look-up'!$J:$J,0))</f>
        <v>27</v>
      </c>
      <c r="W17" s="219"/>
      <c r="X17" s="219">
        <f t="shared" ca="1" si="1"/>
        <v>0</v>
      </c>
      <c r="Y17" s="219"/>
      <c r="Z17" s="219"/>
      <c r="AB17" s="220" t="str">
        <f t="shared" ca="1" si="2"/>
        <v>CobaltHunan Yacheng New Materials Co., Ltd.</v>
      </c>
    </row>
    <row r="18" spans="1:28" s="220" customFormat="1" ht="40.5">
      <c r="A18" s="276"/>
      <c r="B18" s="191" t="s">
        <v>11650</v>
      </c>
      <c r="C18" s="197" t="s">
        <v>13912</v>
      </c>
      <c r="D18" s="191" t="s">
        <v>14072</v>
      </c>
      <c r="E18" s="191" t="s">
        <v>13876</v>
      </c>
      <c r="F18" s="191" t="s">
        <v>14073</v>
      </c>
      <c r="G18" s="191" t="s">
        <v>11911</v>
      </c>
      <c r="H18" s="192" t="s">
        <v>14071</v>
      </c>
      <c r="I18" s="193" t="s">
        <v>14071</v>
      </c>
      <c r="J18" s="193" t="s">
        <v>14071</v>
      </c>
      <c r="K18" s="195" t="s">
        <v>14071</v>
      </c>
      <c r="L18" s="195" t="s">
        <v>14071</v>
      </c>
      <c r="M18" s="195" t="s">
        <v>14071</v>
      </c>
      <c r="N18" s="195" t="s">
        <v>14071</v>
      </c>
      <c r="O18" s="195" t="s">
        <v>373</v>
      </c>
      <c r="P18" s="194" t="s">
        <v>14071</v>
      </c>
      <c r="Q18" s="196" t="s">
        <v>14071</v>
      </c>
      <c r="R18" s="191" t="str">
        <f ca="1">IF(ISERROR($V18),"",OFFSET('Smelter Look-up'!$C$4,$V18-4,0)&amp;"")</f>
        <v/>
      </c>
      <c r="S18" s="200" t="str">
        <f t="shared" ca="1" si="0"/>
        <v>GB</v>
      </c>
      <c r="T18" s="200" t="str">
        <f ca="1">IF(B18="","",IF(ISERROR(MATCH($J18,SorP!$B$1:$B$6230,0)),"",INDIRECT("'SorP'!$A$"&amp;MATCH($J18,SorP!$B$1:$B$6230,0))))</f>
        <v/>
      </c>
      <c r="U18" s="217"/>
      <c r="V18" s="218" t="e">
        <f>IF(C18="",NA(),MATCH($B18&amp;$C18,'Smelter Look-up'!$J:$J,0))</f>
        <v>#N/A</v>
      </c>
      <c r="W18" s="219"/>
      <c r="X18" s="219">
        <f t="shared" si="1"/>
        <v>0</v>
      </c>
      <c r="Y18" s="219"/>
      <c r="Z18" s="219"/>
      <c r="AB18" s="220" t="str">
        <f t="shared" si="2"/>
        <v>CobaltSmelter not listed</v>
      </c>
    </row>
    <row r="19" spans="1:28" s="220" customFormat="1" ht="20">
      <c r="A19" s="276" t="s">
        <v>12514</v>
      </c>
      <c r="B19" s="191" t="str">
        <f ca="1">IF(LEN(A19)=0,"",INDEX('Smelter Look-up'!$A:$A,MATCH($A19,'Smelter Look-up'!$E:$E,0)))</f>
        <v>Cobalt</v>
      </c>
      <c r="C19" s="197" t="str">
        <f ca="1">IF(LEN(A19)=0,"",INDEX('Smelter Look-up'!$C:$C,MATCH($A19,'Smelter Look-up'!$E:$E,0)))</f>
        <v>Jiangsu Xiongfeng Technology Co., Ltd.</v>
      </c>
      <c r="D19" s="191"/>
      <c r="E19" s="191" t="str">
        <f ca="1">IF(ISERROR($V19),"",OFFSET('Smelter Look-up'!$D$4,$V19-4,0)&amp;"")</f>
        <v>CHINA</v>
      </c>
      <c r="F19" s="191" t="str">
        <f ca="1">IF(ISERROR($V19),"",OFFSET('Smelter Look-up'!$E$4,$V19-4,0))</f>
        <v>CID003293</v>
      </c>
      <c r="G19" s="191" t="str">
        <f ca="1">IF(C19=$X$4,"Enter smelter details",IF(ISERROR($V19),"",OFFSET('Smelter Look-up'!$F$4,$V19-4,0)))</f>
        <v>RMI</v>
      </c>
      <c r="H19" s="192" t="s">
        <v>14071</v>
      </c>
      <c r="I19" s="193" t="str">
        <f ca="1">IF(ISERROR($V19),"",OFFSET('Smelter Look-up'!$H$4,$V19-4,0))</f>
        <v>Haimen</v>
      </c>
      <c r="J19" s="193" t="str">
        <f ca="1">IF(ISERROR($V19),"",OFFSET('Smelter Look-up'!$I$4,$V19-4,0))</f>
        <v>Jiangsu Sheng</v>
      </c>
      <c r="K19" s="195" t="s">
        <v>14071</v>
      </c>
      <c r="L19" s="195" t="s">
        <v>14071</v>
      </c>
      <c r="M19" s="195" t="s">
        <v>14071</v>
      </c>
      <c r="N19" s="195" t="s">
        <v>14071</v>
      </c>
      <c r="O19" s="195" t="s">
        <v>373</v>
      </c>
      <c r="P19" s="194" t="s">
        <v>14071</v>
      </c>
      <c r="Q19" s="196" t="s">
        <v>14071</v>
      </c>
      <c r="R19" s="191" t="str">
        <f ca="1">IF(ISERROR($V19),"",OFFSET('Smelter Look-up'!$C$4,$V19-4,0)&amp;"")</f>
        <v>Jiangsu Xiongfeng Technology Co., Ltd.</v>
      </c>
      <c r="S19" s="200" t="str">
        <f t="shared" ca="1" si="0"/>
        <v>CN</v>
      </c>
      <c r="T19" s="200" t="str">
        <f ca="1">IF(B19="","",IF(ISERROR(MATCH($J19,SorP!$B$1:$B$6230,0)),"",INDIRECT("'SorP'!$A$"&amp;MATCH($J19,SorP!$B$1:$B$6230,0))))</f>
        <v>CN-JS</v>
      </c>
      <c r="U19" s="217"/>
      <c r="V19" s="218">
        <f ca="1">IF(C19="",NA(),MATCH($B19&amp;$C19,'Smelter Look-up'!$J:$J,0))</f>
        <v>32</v>
      </c>
      <c r="W19" s="219"/>
      <c r="X19" s="219">
        <f t="shared" ca="1" si="1"/>
        <v>0</v>
      </c>
      <c r="Y19" s="219"/>
      <c r="Z19" s="219"/>
      <c r="AB19" s="220" t="str">
        <f t="shared" ca="1" si="2"/>
        <v>CobaltJiangsu Xiongfeng Technology Co., Ltd.</v>
      </c>
    </row>
    <row r="20" spans="1:28" s="220" customFormat="1" ht="20">
      <c r="A20" s="276" t="s">
        <v>12535</v>
      </c>
      <c r="B20" s="191" t="str">
        <f ca="1">IF(LEN(A20)=0,"",INDEX('Smelter Look-up'!$A:$A,MATCH($A20,'Smelter Look-up'!$E:$E,0)))</f>
        <v>Cobalt</v>
      </c>
      <c r="C20" s="197" t="str">
        <f ca="1">IF(LEN(A20)=0,"",INDEX('Smelter Look-up'!$C:$C,MATCH($A20,'Smelter Look-up'!$E:$E,0)))</f>
        <v>Jiangxi Jiangwu Cobalt industrial Co., Ltd.</v>
      </c>
      <c r="D20" s="191"/>
      <c r="E20" s="191" t="str">
        <f ca="1">IF(ISERROR($V20),"",OFFSET('Smelter Look-up'!$D$4,$V20-4,0)&amp;"")</f>
        <v>CHINA</v>
      </c>
      <c r="F20" s="191" t="str">
        <f ca="1">IF(ISERROR($V20),"",OFFSET('Smelter Look-up'!$E$4,$V20-4,0))</f>
        <v>CID003377</v>
      </c>
      <c r="G20" s="191" t="str">
        <f ca="1">IF(C20=$X$4,"Enter smelter details",IF(ISERROR($V20),"",OFFSET('Smelter Look-up'!$F$4,$V20-4,0)))</f>
        <v>RMI</v>
      </c>
      <c r="H20" s="192" t="s">
        <v>14071</v>
      </c>
      <c r="I20" s="193" t="str">
        <f ca="1">IF(ISERROR($V20),"",OFFSET('Smelter Look-up'!$H$4,$V20-4,0))</f>
        <v>Ganzhou</v>
      </c>
      <c r="J20" s="193" t="str">
        <f ca="1">IF(ISERROR($V20),"",OFFSET('Smelter Look-up'!$I$4,$V20-4,0))</f>
        <v>Jiangxi Sheng</v>
      </c>
      <c r="K20" s="195" t="s">
        <v>14071</v>
      </c>
      <c r="L20" s="195" t="s">
        <v>14071</v>
      </c>
      <c r="M20" s="195" t="s">
        <v>14071</v>
      </c>
      <c r="N20" s="195" t="s">
        <v>14071</v>
      </c>
      <c r="O20" s="195" t="s">
        <v>373</v>
      </c>
      <c r="P20" s="194" t="s">
        <v>14071</v>
      </c>
      <c r="Q20" s="196" t="s">
        <v>14071</v>
      </c>
      <c r="R20" s="191" t="str">
        <f ca="1">IF(ISERROR($V20),"",OFFSET('Smelter Look-up'!$C$4,$V20-4,0)&amp;"")</f>
        <v>Jiangxi Jiangwu Cobalt industrial Co., Ltd.</v>
      </c>
      <c r="S20" s="200" t="str">
        <f t="shared" ca="1" si="0"/>
        <v>CN</v>
      </c>
      <c r="T20" s="200" t="str">
        <f ca="1">IF(B20="","",IF(ISERROR(MATCH($J20,SorP!$B$1:$B$6230,0)),"",INDIRECT("'SorP'!$A$"&amp;MATCH($J20,SorP!$B$1:$B$6230,0))))</f>
        <v>CN-JX</v>
      </c>
      <c r="U20" s="217"/>
      <c r="V20" s="218">
        <f ca="1">IF(C20="",NA(),MATCH($B20&amp;$C20,'Smelter Look-up'!$J:$J,0))</f>
        <v>33</v>
      </c>
      <c r="W20" s="219"/>
      <c r="X20" s="219">
        <f t="shared" ca="1" si="1"/>
        <v>0</v>
      </c>
      <c r="Y20" s="219"/>
      <c r="Z20" s="219"/>
      <c r="AB20" s="220" t="str">
        <f t="shared" ca="1" si="2"/>
        <v>CobaltJiangxi Jiangwu Cobalt industrial Co., Ltd.</v>
      </c>
    </row>
    <row r="21" spans="1:28" s="220" customFormat="1" ht="20">
      <c r="A21" s="277" t="s">
        <v>12791</v>
      </c>
      <c r="B21" s="191" t="str">
        <f ca="1">IF(LEN(A21)=0,"",INDEX('Smelter Look-up'!$A:$A,MATCH($A21,'Smelter Look-up'!$E:$E,0)))</f>
        <v>Cobalt</v>
      </c>
      <c r="C21" s="197" t="str">
        <f ca="1">IF(LEN(A21)=0,"",INDEX('Smelter Look-up'!$C:$C,MATCH($A21,'Smelter Look-up'!$E:$E,0)))</f>
        <v>Jiangxi Rui da Xinnengyuan Technology Co., Ltd.</v>
      </c>
      <c r="D21" s="191"/>
      <c r="E21" s="191" t="str">
        <f ca="1">IF(ISERROR($V21),"",OFFSET('Smelter Look-up'!$D$4,$V21-4,0)&amp;"")</f>
        <v>CHINA</v>
      </c>
      <c r="F21" s="191" t="str">
        <f ca="1">IF(ISERROR($V21),"",OFFSET('Smelter Look-up'!$E$4,$V21-4,0))</f>
        <v>CID003447</v>
      </c>
      <c r="G21" s="191" t="str">
        <f ca="1">IF(C21=$X$4,"Enter smelter details",IF(ISERROR($V21),"",OFFSET('Smelter Look-up'!$F$4,$V21-4,0)))</f>
        <v>RMI</v>
      </c>
      <c r="H21" s="192" t="s">
        <v>14071</v>
      </c>
      <c r="I21" s="193" t="str">
        <f ca="1">IF(ISERROR($V21),"",OFFSET('Smelter Look-up'!$H$4,$V21-4,0))</f>
        <v>Yichun</v>
      </c>
      <c r="J21" s="193" t="str">
        <f ca="1">IF(ISERROR($V21),"",OFFSET('Smelter Look-up'!$I$4,$V21-4,0))</f>
        <v>Jiangxi Sheng</v>
      </c>
      <c r="K21" s="195" t="s">
        <v>14071</v>
      </c>
      <c r="L21" s="195" t="s">
        <v>14071</v>
      </c>
      <c r="M21" s="195" t="s">
        <v>14071</v>
      </c>
      <c r="N21" s="195" t="s">
        <v>14071</v>
      </c>
      <c r="O21" s="195" t="s">
        <v>373</v>
      </c>
      <c r="P21" s="194" t="s">
        <v>14071</v>
      </c>
      <c r="Q21" s="196" t="s">
        <v>14071</v>
      </c>
      <c r="R21" s="191" t="str">
        <f ca="1">IF(ISERROR($V21),"",OFFSET('Smelter Look-up'!$C$4,$V21-4,0)&amp;"")</f>
        <v>Jiangxi Rui da Xinnengyuan Technology Co., Ltd.</v>
      </c>
      <c r="S21" s="200" t="str">
        <f t="shared" ca="1" si="0"/>
        <v>CN</v>
      </c>
      <c r="T21" s="200" t="str">
        <f ca="1">IF(B21="","",IF(ISERROR(MATCH($J21,SorP!$B$1:$B$6230,0)),"",INDIRECT("'SorP'!$A$"&amp;MATCH($J21,SorP!$B$1:$B$6230,0))))</f>
        <v>CN-JX</v>
      </c>
      <c r="U21" s="217"/>
      <c r="V21" s="218">
        <f ca="1">IF(C21="",NA(),MATCH($B21&amp;$C21,'Smelter Look-up'!$J:$J,0))</f>
        <v>34</v>
      </c>
      <c r="W21" s="219"/>
      <c r="X21" s="219">
        <f t="shared" ca="1" si="1"/>
        <v>0</v>
      </c>
      <c r="Y21" s="219"/>
      <c r="Z21" s="219"/>
      <c r="AB21" s="220" t="str">
        <f t="shared" ca="1" si="2"/>
        <v>CobaltJiangxi Rui da Xinnengyuan Technology Co., Ltd.</v>
      </c>
    </row>
    <row r="22" spans="1:28" s="220" customFormat="1" ht="20">
      <c r="A22" s="276" t="s">
        <v>12516</v>
      </c>
      <c r="B22" s="191" t="str">
        <f ca="1">IF(LEN(A22)=0,"",INDEX('Smelter Look-up'!$A:$A,MATCH($A22,'Smelter Look-up'!$E:$E,0)))</f>
        <v>Cobalt</v>
      </c>
      <c r="C22" s="197" t="str">
        <f ca="1">IF(LEN(A22)=0,"",INDEX('Smelter Look-up'!$C:$C,MATCH($A22,'Smelter Look-up'!$E:$E,0)))</f>
        <v>Jingmen GEM Co., Ltd.</v>
      </c>
      <c r="D22" s="191"/>
      <c r="E22" s="191" t="str">
        <f ca="1">IF(ISERROR($V22),"",OFFSET('Smelter Look-up'!$D$4,$V22-4,0)&amp;"")</f>
        <v>CHINA</v>
      </c>
      <c r="F22" s="191" t="str">
        <f ca="1">IF(ISERROR($V22),"",OFFSET('Smelter Look-up'!$E$4,$V22-4,0))</f>
        <v>CID003378</v>
      </c>
      <c r="G22" s="191" t="str">
        <f ca="1">IF(C22=$X$4,"Enter smelter details",IF(ISERROR($V22),"",OFFSET('Smelter Look-up'!$F$4,$V22-4,0)))</f>
        <v>RMI</v>
      </c>
      <c r="H22" s="192" t="s">
        <v>14071</v>
      </c>
      <c r="I22" s="193" t="str">
        <f ca="1">IF(ISERROR($V22),"",OFFSET('Smelter Look-up'!$H$4,$V22-4,0))</f>
        <v>Jingmen</v>
      </c>
      <c r="J22" s="193" t="str">
        <f ca="1">IF(ISERROR($V22),"",OFFSET('Smelter Look-up'!$I$4,$V22-4,0))</f>
        <v>Hubei Sheng</v>
      </c>
      <c r="K22" s="195" t="s">
        <v>14071</v>
      </c>
      <c r="L22" s="195" t="s">
        <v>14071</v>
      </c>
      <c r="M22" s="195" t="s">
        <v>14071</v>
      </c>
      <c r="N22" s="195" t="s">
        <v>14071</v>
      </c>
      <c r="O22" s="195" t="s">
        <v>373</v>
      </c>
      <c r="P22" s="194" t="s">
        <v>14071</v>
      </c>
      <c r="Q22" s="196" t="s">
        <v>14071</v>
      </c>
      <c r="R22" s="191" t="str">
        <f ca="1">IF(ISERROR($V22),"",OFFSET('Smelter Look-up'!$C$4,$V22-4,0)&amp;"")</f>
        <v>Jingmen GEM Co., Ltd.</v>
      </c>
      <c r="S22" s="200" t="str">
        <f t="shared" ca="1" si="0"/>
        <v>CN</v>
      </c>
      <c r="T22" s="200" t="str">
        <f ca="1">IF(B22="","",IF(ISERROR(MATCH($J22,SorP!$B$1:$B$6230,0)),"",INDIRECT("'SorP'!$A$"&amp;MATCH($J22,SorP!$B$1:$B$6230,0))))</f>
        <v>CN-HB</v>
      </c>
      <c r="U22" s="217"/>
      <c r="V22" s="218">
        <f ca="1">IF(C22="",NA(),MATCH($B22&amp;$C22,'Smelter Look-up'!$J:$J,0))</f>
        <v>35</v>
      </c>
      <c r="W22" s="219"/>
      <c r="X22" s="219">
        <f t="shared" ca="1" si="1"/>
        <v>0</v>
      </c>
      <c r="Y22" s="219"/>
      <c r="Z22" s="219"/>
      <c r="AB22" s="220" t="str">
        <f t="shared" ca="1" si="2"/>
        <v>CobaltJingmen GEM Co., Ltd.</v>
      </c>
    </row>
    <row r="23" spans="1:28" s="220" customFormat="1" ht="27">
      <c r="A23" s="276" t="s">
        <v>13817</v>
      </c>
      <c r="B23" s="191" t="str">
        <f ca="1">IF(LEN(A23)=0,"",INDEX('Smelter Look-up'!$A:$A,MATCH($A23,'Smelter Look-up'!$E:$E,0)))</f>
        <v>Cobalt</v>
      </c>
      <c r="C23" s="197" t="str">
        <f ca="1">IF(LEN(A23)=0,"",INDEX('Smelter Look-up'!$C:$C,MATCH($A23,'Smelter Look-up'!$E:$E,0)))</f>
        <v>JSC Kolskaya Mining and Metallurgical Company (Kola MMC)</v>
      </c>
      <c r="D23" s="191"/>
      <c r="E23" s="191" t="str">
        <f ca="1">IF(ISERROR($V23),"",OFFSET('Smelter Look-up'!$D$4,$V23-4,0)&amp;"")</f>
        <v>RUSSIAN FEDERATION</v>
      </c>
      <c r="F23" s="191" t="str">
        <f ca="1">IF(ISERROR($V23),"",OFFSET('Smelter Look-up'!$E$4,$V23-4,0))</f>
        <v>CID003233</v>
      </c>
      <c r="G23" s="191" t="str">
        <f ca="1">IF(C23=$X$4,"Enter smelter details",IF(ISERROR($V23),"",OFFSET('Smelter Look-up'!$F$4,$V23-4,0)))</f>
        <v>RMI</v>
      </c>
      <c r="H23" s="192" t="s">
        <v>14071</v>
      </c>
      <c r="I23" s="193" t="str">
        <f ca="1">IF(ISERROR($V23),"",OFFSET('Smelter Look-up'!$H$4,$V23-4,0))</f>
        <v>Monchegorsk</v>
      </c>
      <c r="J23" s="193" t="str">
        <f ca="1">IF(ISERROR($V23),"",OFFSET('Smelter Look-up'!$I$4,$V23-4,0))</f>
        <v>Murmanskaya oblast'</v>
      </c>
      <c r="K23" s="195" t="s">
        <v>14071</v>
      </c>
      <c r="L23" s="195" t="s">
        <v>14071</v>
      </c>
      <c r="M23" s="195" t="s">
        <v>14071</v>
      </c>
      <c r="N23" s="195" t="s">
        <v>14071</v>
      </c>
      <c r="O23" s="195" t="s">
        <v>373</v>
      </c>
      <c r="P23" s="194" t="s">
        <v>14071</v>
      </c>
      <c r="Q23" s="196" t="s">
        <v>14071</v>
      </c>
      <c r="R23" s="191" t="str">
        <f ca="1">IF(ISERROR($V23),"",OFFSET('Smelter Look-up'!$C$4,$V23-4,0)&amp;"")</f>
        <v>JSC Kolskaya Mining and Metallurgical Company (Kola MMC)</v>
      </c>
      <c r="S23" s="200" t="str">
        <f t="shared" ca="1" si="0"/>
        <v>RU</v>
      </c>
      <c r="T23" s="200" t="str">
        <f ca="1">IF(B23="","",IF(ISERROR(MATCH($J23,SorP!$B$1:$B$6230,0)),"",INDIRECT("'SorP'!$A$"&amp;MATCH($J23,SorP!$B$1:$B$6230,0))))</f>
        <v>RU-MUR</v>
      </c>
      <c r="U23" s="217"/>
      <c r="V23" s="218">
        <f ca="1">IF(C23="",NA(),MATCH($B23&amp;$C23,'Smelter Look-up'!$J:$J,0))</f>
        <v>36</v>
      </c>
      <c r="W23" s="219"/>
      <c r="X23" s="219">
        <f t="shared" ca="1" si="1"/>
        <v>0</v>
      </c>
      <c r="Y23" s="219"/>
      <c r="Z23" s="219"/>
      <c r="AB23" s="220" t="str">
        <f t="shared" ca="1" si="2"/>
        <v>CobaltJSC Kolskaya Mining and Metallurgical Company (Kola MMC)</v>
      </c>
    </row>
    <row r="24" spans="1:28" s="220" customFormat="1" ht="27">
      <c r="A24" s="276" t="s">
        <v>12518</v>
      </c>
      <c r="B24" s="191" t="str">
        <f ca="1">IF(LEN(A24)=0,"",INDEX('Smelter Look-up'!$A:$A,MATCH($A24,'Smelter Look-up'!$E:$E,0)))</f>
        <v>Cobalt</v>
      </c>
      <c r="C24" s="197" t="str">
        <f ca="1">IF(LEN(A24)=0,"",INDEX('Smelter Look-up'!$C:$C,MATCH($A24,'Smelter Look-up'!$E:$E,0)))</f>
        <v>Lanzhou Jinchuan Advanced Materials Technology Co., Ltd.</v>
      </c>
      <c r="D24" s="191"/>
      <c r="E24" s="191" t="str">
        <f ca="1">IF(ISERROR($V24),"",OFFSET('Smelter Look-up'!$D$4,$V24-4,0)&amp;"")</f>
        <v>CHINA</v>
      </c>
      <c r="F24" s="191" t="str">
        <f ca="1">IF(ISERROR($V24),"",OFFSET('Smelter Look-up'!$E$4,$V24-4,0))</f>
        <v>CID003210</v>
      </c>
      <c r="G24" s="191" t="str">
        <f ca="1">IF(C24=$X$4,"Enter smelter details",IF(ISERROR($V24),"",OFFSET('Smelter Look-up'!$F$4,$V24-4,0)))</f>
        <v>RMI</v>
      </c>
      <c r="H24" s="192" t="s">
        <v>14071</v>
      </c>
      <c r="I24" s="193" t="str">
        <f ca="1">IF(ISERROR($V24),"",OFFSET('Smelter Look-up'!$H$4,$V24-4,0))</f>
        <v>Lanzhou</v>
      </c>
      <c r="J24" s="193" t="str">
        <f ca="1">IF(ISERROR($V24),"",OFFSET('Smelter Look-up'!$I$4,$V24-4,0))</f>
        <v>Gansu Sheng</v>
      </c>
      <c r="K24" s="195" t="s">
        <v>14071</v>
      </c>
      <c r="L24" s="195" t="s">
        <v>14071</v>
      </c>
      <c r="M24" s="195" t="s">
        <v>14071</v>
      </c>
      <c r="N24" s="195" t="s">
        <v>14071</v>
      </c>
      <c r="O24" s="195" t="s">
        <v>373</v>
      </c>
      <c r="P24" s="194" t="s">
        <v>14071</v>
      </c>
      <c r="Q24" s="196" t="s">
        <v>14071</v>
      </c>
      <c r="R24" s="191" t="str">
        <f ca="1">IF(ISERROR($V24),"",OFFSET('Smelter Look-up'!$C$4,$V24-4,0)&amp;"")</f>
        <v>Lanzhou Jinchuan Advanced Materials Technology Co., Ltd.</v>
      </c>
      <c r="S24" s="200" t="str">
        <f t="shared" ca="1" si="0"/>
        <v>CN</v>
      </c>
      <c r="T24" s="200" t="str">
        <f ca="1">IF(B24="","",IF(ISERROR(MATCH($J24,SorP!$B$1:$B$6230,0)),"",INDIRECT("'SorP'!$A$"&amp;MATCH($J24,SorP!$B$1:$B$6230,0))))</f>
        <v>CN-GS</v>
      </c>
      <c r="U24" s="217"/>
      <c r="V24" s="218">
        <f ca="1">IF(C24="",NA(),MATCH($B24&amp;$C24,'Smelter Look-up'!$J:$J,0))</f>
        <v>41</v>
      </c>
      <c r="W24" s="219"/>
      <c r="X24" s="219">
        <f t="shared" ca="1" si="1"/>
        <v>0</v>
      </c>
      <c r="Y24" s="219"/>
      <c r="Z24" s="219"/>
      <c r="AB24" s="220" t="str">
        <f t="shared" ca="1" si="2"/>
        <v>CobaltLanzhou Jinchuan Advanced Materials Technology Co., Ltd.</v>
      </c>
    </row>
    <row r="25" spans="1:28" s="220" customFormat="1" ht="20">
      <c r="A25" s="272" t="s">
        <v>12792</v>
      </c>
      <c r="B25" s="191" t="str">
        <f ca="1">IF(LEN(A25)=0,"",INDEX('Smelter Look-up'!$A:$A,MATCH($A25,'Smelter Look-up'!$E:$E,0)))</f>
        <v>Cobalt</v>
      </c>
      <c r="C25" s="197" t="str">
        <f ca="1">IF(LEN(A25)=0,"",INDEX('Smelter Look-up'!$C:$C,MATCH($A25,'Smelter Look-up'!$E:$E,0)))</f>
        <v>Mine de Bou-Azzer</v>
      </c>
      <c r="D25" s="191"/>
      <c r="E25" s="191" t="str">
        <f ca="1">IF(ISERROR($V25),"",OFFSET('Smelter Look-up'!$D$4,$V25-4,0)&amp;"")</f>
        <v>MOROCCO</v>
      </c>
      <c r="F25" s="191" t="str">
        <f ca="1">IF(ISERROR($V25),"",OFFSET('Smelter Look-up'!$E$4,$V25-4,0))</f>
        <v>CID003279</v>
      </c>
      <c r="G25" s="191" t="str">
        <f ca="1">IF(C25=$X$4,"Enter smelter details",IF(ISERROR($V25),"",OFFSET('Smelter Look-up'!$F$4,$V25-4,0)))</f>
        <v>RMI</v>
      </c>
      <c r="H25" s="192" t="s">
        <v>14071</v>
      </c>
      <c r="I25" s="193" t="str">
        <f ca="1">IF(ISERROR($V25),"",OFFSET('Smelter Look-up'!$H$4,$V25-4,0))</f>
        <v>Tazenakht</v>
      </c>
      <c r="J25" s="193" t="str">
        <f ca="1">IF(ISERROR($V25),"",OFFSET('Smelter Look-up'!$I$4,$V25-4,0))</f>
        <v>Drâa-Tafilalet</v>
      </c>
      <c r="K25" s="195" t="s">
        <v>14071</v>
      </c>
      <c r="L25" s="195" t="s">
        <v>14071</v>
      </c>
      <c r="M25" s="195" t="s">
        <v>14071</v>
      </c>
      <c r="N25" s="195" t="s">
        <v>14071</v>
      </c>
      <c r="O25" s="195" t="s">
        <v>373</v>
      </c>
      <c r="P25" s="194" t="s">
        <v>14071</v>
      </c>
      <c r="Q25" s="196" t="s">
        <v>14071</v>
      </c>
      <c r="R25" s="191" t="str">
        <f ca="1">IF(ISERROR($V25),"",OFFSET('Smelter Look-up'!$C$4,$V25-4,0)&amp;"")</f>
        <v>Mine de Bou-Azzer</v>
      </c>
      <c r="S25" s="200" t="str">
        <f t="shared" ca="1" si="0"/>
        <v>MA</v>
      </c>
      <c r="T25" s="200" t="str">
        <f ca="1">IF(B25="","",IF(ISERROR(MATCH($J25,SorP!$B$1:$B$6230,0)),"",INDIRECT("'SorP'!$A$"&amp;MATCH($J25,SorP!$B$1:$B$6230,0))))</f>
        <v>MA-08</v>
      </c>
      <c r="U25" s="217"/>
      <c r="V25" s="218">
        <f ca="1">IF(C25="",NA(),MATCH($B25&amp;$C25,'Smelter Look-up'!$J:$J,0))</f>
        <v>53</v>
      </c>
      <c r="W25" s="219"/>
      <c r="X25" s="219">
        <f t="shared" ca="1" si="1"/>
        <v>0</v>
      </c>
      <c r="Y25" s="219"/>
      <c r="Z25" s="219"/>
      <c r="AB25" s="220" t="str">
        <f t="shared" ca="1" si="2"/>
        <v>CobaltMine de Bou-Azzer</v>
      </c>
    </row>
    <row r="26" spans="1:28" s="220" customFormat="1" ht="20">
      <c r="A26" s="272" t="s">
        <v>12793</v>
      </c>
      <c r="B26" s="191" t="str">
        <f ca="1">IF(LEN(A26)=0,"",INDEX('Smelter Look-up'!$A:$A,MATCH($A26,'Smelter Look-up'!$E:$E,0)))</f>
        <v>Cobalt</v>
      </c>
      <c r="C26" s="197" t="str">
        <f ca="1">IF(LEN(A26)=0,"",INDEX('Smelter Look-up'!$C:$C,MATCH($A26,'Smelter Look-up'!$E:$E,0)))</f>
        <v>Murrin Murrin Nickel Cobalt Plant</v>
      </c>
      <c r="D26" s="191"/>
      <c r="E26" s="191" t="str">
        <f ca="1">IF(ISERROR($V26),"",OFFSET('Smelter Look-up'!$D$4,$V26-4,0)&amp;"")</f>
        <v>AUSTRALIA</v>
      </c>
      <c r="F26" s="191" t="str">
        <f ca="1">IF(ISERROR($V26),"",OFFSET('Smelter Look-up'!$E$4,$V26-4,0))</f>
        <v>CID003406</v>
      </c>
      <c r="G26" s="191" t="str">
        <f ca="1">IF(C26=$X$4,"Enter smelter details",IF(ISERROR($V26),"",OFFSET('Smelter Look-up'!$F$4,$V26-4,0)))</f>
        <v>RMI</v>
      </c>
      <c r="H26" s="192" t="s">
        <v>14071</v>
      </c>
      <c r="I26" s="193" t="str">
        <f ca="1">IF(ISERROR($V26),"",OFFSET('Smelter Look-up'!$H$4,$V26-4,0))</f>
        <v>Laverton</v>
      </c>
      <c r="J26" s="193" t="str">
        <f ca="1">IF(ISERROR($V26),"",OFFSET('Smelter Look-up'!$I$4,$V26-4,0))</f>
        <v>Western Australia</v>
      </c>
      <c r="K26" s="195" t="s">
        <v>14071</v>
      </c>
      <c r="L26" s="195" t="s">
        <v>14071</v>
      </c>
      <c r="M26" s="195" t="s">
        <v>14071</v>
      </c>
      <c r="N26" s="195" t="s">
        <v>14071</v>
      </c>
      <c r="O26" s="195" t="s">
        <v>373</v>
      </c>
      <c r="P26" s="194" t="s">
        <v>14071</v>
      </c>
      <c r="Q26" s="196" t="s">
        <v>14071</v>
      </c>
      <c r="R26" s="191" t="str">
        <f ca="1">IF(ISERROR($V26),"",OFFSET('Smelter Look-up'!$C$4,$V26-4,0)&amp;"")</f>
        <v>Murrin Murrin Nickel Cobalt Plant</v>
      </c>
      <c r="S26" s="200" t="str">
        <f t="shared" ca="1" si="0"/>
        <v>AU</v>
      </c>
      <c r="T26" s="200" t="str">
        <f ca="1">IF(B26="","",IF(ISERROR(MATCH($J26,SorP!$B$1:$B$6230,0)),"",INDIRECT("'SorP'!$A$"&amp;MATCH($J26,SorP!$B$1:$B$6230,0))))</f>
        <v>AU-WA</v>
      </c>
      <c r="U26" s="217"/>
      <c r="V26" s="218">
        <f ca="1">IF(C26="",NA(),MATCH($B26&amp;$C26,'Smelter Look-up'!$J:$J,0))</f>
        <v>57</v>
      </c>
      <c r="W26" s="219"/>
      <c r="X26" s="219">
        <f t="shared" ca="1" si="1"/>
        <v>0</v>
      </c>
      <c r="Y26" s="219"/>
      <c r="Z26" s="219"/>
      <c r="AB26" s="220" t="str">
        <f t="shared" ca="1" si="2"/>
        <v>CobaltMurrin Murrin Nickel Cobalt Plant</v>
      </c>
    </row>
    <row r="27" spans="1:28" s="220" customFormat="1" ht="20">
      <c r="A27" s="272" t="s">
        <v>12794</v>
      </c>
      <c r="B27" s="191" t="str">
        <f ca="1">IF(LEN(A27)=0,"",INDEX('Smelter Look-up'!$A:$A,MATCH($A27,'Smelter Look-up'!$E:$E,0)))</f>
        <v>Cobalt</v>
      </c>
      <c r="C27" s="197" t="str">
        <f ca="1">IF(LEN(A27)=0,"",INDEX('Smelter Look-up'!$C:$C,MATCH($A27,'Smelter Look-up'!$E:$E,0)))</f>
        <v>Nanjing Hanrui Cobalt</v>
      </c>
      <c r="D27" s="191"/>
      <c r="E27" s="191" t="str">
        <f ca="1">IF(ISERROR($V27),"",OFFSET('Smelter Look-up'!$D$4,$V27-4,0)&amp;"")</f>
        <v>CHINA</v>
      </c>
      <c r="F27" s="191" t="str">
        <f ca="1">IF(ISERROR($V27),"",OFFSET('Smelter Look-up'!$E$4,$V27-4,0))</f>
        <v>CID003252</v>
      </c>
      <c r="G27" s="191" t="str">
        <f ca="1">IF(C27=$X$4,"Enter smelter details",IF(ISERROR($V27),"",OFFSET('Smelter Look-up'!$F$4,$V27-4,0)))</f>
        <v>RMI</v>
      </c>
      <c r="H27" s="192" t="s">
        <v>14071</v>
      </c>
      <c r="I27" s="193" t="str">
        <f ca="1">IF(ISERROR($V27),"",OFFSET('Smelter Look-up'!$H$4,$V27-4,0))</f>
        <v>Nanjing</v>
      </c>
      <c r="J27" s="193" t="str">
        <f ca="1">IF(ISERROR($V27),"",OFFSET('Smelter Look-up'!$I$4,$V27-4,0))</f>
        <v>Jiangsu Sheng</v>
      </c>
      <c r="K27" s="195" t="s">
        <v>14071</v>
      </c>
      <c r="L27" s="195" t="s">
        <v>14071</v>
      </c>
      <c r="M27" s="195" t="s">
        <v>14071</v>
      </c>
      <c r="N27" s="195" t="s">
        <v>14071</v>
      </c>
      <c r="O27" s="195" t="s">
        <v>373</v>
      </c>
      <c r="P27" s="194" t="s">
        <v>14071</v>
      </c>
      <c r="Q27" s="196" t="s">
        <v>14071</v>
      </c>
      <c r="R27" s="191" t="str">
        <f ca="1">IF(ISERROR($V27),"",OFFSET('Smelter Look-up'!$C$4,$V27-4,0)&amp;"")</f>
        <v>Nanjing Hanrui Cobalt</v>
      </c>
      <c r="S27" s="200" t="str">
        <f t="shared" ca="1" si="0"/>
        <v>CN</v>
      </c>
      <c r="T27" s="200" t="str">
        <f ca="1">IF(B27="","",IF(ISERROR(MATCH($J27,SorP!$B$1:$B$6230,0)),"",INDIRECT("'SorP'!$A$"&amp;MATCH($J27,SorP!$B$1:$B$6230,0))))</f>
        <v>CN-JS</v>
      </c>
      <c r="U27" s="217"/>
      <c r="V27" s="218">
        <f ca="1">IF(C27="",NA(),MATCH($B27&amp;$C27,'Smelter Look-up'!$J:$J,0))</f>
        <v>59</v>
      </c>
      <c r="W27" s="219"/>
      <c r="X27" s="219">
        <f t="shared" ca="1" si="1"/>
        <v>0</v>
      </c>
      <c r="Y27" s="219"/>
      <c r="Z27" s="219"/>
      <c r="AB27" s="220" t="str">
        <f t="shared" ca="1" si="2"/>
        <v>CobaltNanjing Hanrui Cobalt</v>
      </c>
    </row>
    <row r="28" spans="1:28" s="220" customFormat="1" ht="27">
      <c r="A28" s="272" t="s">
        <v>12536</v>
      </c>
      <c r="B28" s="191" t="str">
        <f ca="1">IF(LEN(A28)=0,"",INDEX('Smelter Look-up'!$A:$A,MATCH($A28,'Smelter Look-up'!$E:$E,0)))</f>
        <v>Cobalt</v>
      </c>
      <c r="C28" s="197" t="str">
        <f ca="1">IF(LEN(A28)=0,"",INDEX('Smelter Look-up'!$C:$C,MATCH($A28,'Smelter Look-up'!$E:$E,0)))</f>
        <v>Nantong Xinwei Nickel Cobalt Technology Development Co., Ltd.</v>
      </c>
      <c r="D28" s="191"/>
      <c r="E28" s="191" t="str">
        <f ca="1">IF(ISERROR($V28),"",OFFSET('Smelter Look-up'!$D$4,$V28-4,0)&amp;"")</f>
        <v>CHINA</v>
      </c>
      <c r="F28" s="191" t="str">
        <f ca="1">IF(ISERROR($V28),"",OFFSET('Smelter Look-up'!$E$4,$V28-4,0))</f>
        <v>CID003221</v>
      </c>
      <c r="G28" s="191" t="str">
        <f ca="1">IF(C28=$X$4,"Enter smelter details",IF(ISERROR($V28),"",OFFSET('Smelter Look-up'!$F$4,$V28-4,0)))</f>
        <v>RMI</v>
      </c>
      <c r="H28" s="192" t="s">
        <v>14071</v>
      </c>
      <c r="I28" s="193" t="str">
        <f ca="1">IF(ISERROR($V28),"",OFFSET('Smelter Look-up'!$H$4,$V28-4,0))</f>
        <v>Haimei</v>
      </c>
      <c r="J28" s="193" t="str">
        <f ca="1">IF(ISERROR($V28),"",OFFSET('Smelter Look-up'!$I$4,$V28-4,0))</f>
        <v>Jiangsu Sheng</v>
      </c>
      <c r="K28" s="195" t="s">
        <v>14071</v>
      </c>
      <c r="L28" s="195" t="s">
        <v>14071</v>
      </c>
      <c r="M28" s="195" t="s">
        <v>14071</v>
      </c>
      <c r="N28" s="195" t="s">
        <v>14071</v>
      </c>
      <c r="O28" s="195" t="s">
        <v>373</v>
      </c>
      <c r="P28" s="194" t="s">
        <v>14071</v>
      </c>
      <c r="Q28" s="196" t="s">
        <v>14071</v>
      </c>
      <c r="R28" s="191" t="str">
        <f ca="1">IF(ISERROR($V28),"",OFFSET('Smelter Look-up'!$C$4,$V28-4,0)&amp;"")</f>
        <v>Nantong Xinwei Nickel Cobalt Technology Development Co., Ltd.</v>
      </c>
      <c r="S28" s="200" t="str">
        <f t="shared" ca="1" si="0"/>
        <v>CN</v>
      </c>
      <c r="T28" s="200" t="str">
        <f ca="1">IF(B28="","",IF(ISERROR(MATCH($J28,SorP!$B$1:$B$6230,0)),"",INDIRECT("'SorP'!$A$"&amp;MATCH($J28,SorP!$B$1:$B$6230,0))))</f>
        <v>CN-JS</v>
      </c>
      <c r="U28" s="217"/>
      <c r="V28" s="218">
        <f ca="1">IF(C28="",NA(),MATCH($B28&amp;$C28,'Smelter Look-up'!$J:$J,0))</f>
        <v>61</v>
      </c>
      <c r="W28" s="219"/>
      <c r="X28" s="219">
        <f t="shared" ca="1" si="1"/>
        <v>0</v>
      </c>
      <c r="Y28" s="219"/>
      <c r="Z28" s="219"/>
      <c r="AB28" s="220" t="str">
        <f t="shared" ca="1" si="2"/>
        <v>CobaltNantong Xinwei Nickel Cobalt Technology Development Co., Ltd.</v>
      </c>
    </row>
    <row r="29" spans="1:28" s="220" customFormat="1" ht="27">
      <c r="A29" s="272" t="s">
        <v>12534</v>
      </c>
      <c r="B29" s="191" t="str">
        <f ca="1">IF(LEN(A29)=0,"",INDEX('Smelter Look-up'!$A:$A,MATCH($A29,'Smelter Look-up'!$E:$E,0)))</f>
        <v>Cobalt</v>
      </c>
      <c r="C29" s="197" t="str">
        <f ca="1">IF(LEN(A29)=0,"",INDEX('Smelter Look-up'!$C:$C,MATCH($A29,'Smelter Look-up'!$E:$E,0)))</f>
        <v>New Era Group Zhejiang Zhongneng Cycle Technology Co., Ltd.</v>
      </c>
      <c r="D29" s="191"/>
      <c r="E29" s="191" t="str">
        <f ca="1">IF(ISERROR($V29),"",OFFSET('Smelter Look-up'!$D$4,$V29-4,0)&amp;"")</f>
        <v>CHINA</v>
      </c>
      <c r="F29" s="191" t="str">
        <f ca="1">IF(ISERROR($V29),"",OFFSET('Smelter Look-up'!$E$4,$V29-4,0))</f>
        <v>CID003398</v>
      </c>
      <c r="G29" s="191" t="str">
        <f ca="1">IF(C29=$X$4,"Enter smelter details",IF(ISERROR($V29),"",OFFSET('Smelter Look-up'!$F$4,$V29-4,0)))</f>
        <v>RMI</v>
      </c>
      <c r="H29" s="192" t="s">
        <v>14071</v>
      </c>
      <c r="I29" s="193" t="str">
        <f ca="1">IF(ISERROR($V29),"",OFFSET('Smelter Look-up'!$H$4,$V29-4,0))</f>
        <v>Shaoxing</v>
      </c>
      <c r="J29" s="193" t="str">
        <f ca="1">IF(ISERROR($V29),"",OFFSET('Smelter Look-up'!$I$4,$V29-4,0))</f>
        <v>Zhejiang Sheng</v>
      </c>
      <c r="K29" s="195" t="s">
        <v>14071</v>
      </c>
      <c r="L29" s="195" t="s">
        <v>14071</v>
      </c>
      <c r="M29" s="195" t="s">
        <v>14071</v>
      </c>
      <c r="N29" s="195" t="s">
        <v>14071</v>
      </c>
      <c r="O29" s="195" t="s">
        <v>373</v>
      </c>
      <c r="P29" s="194" t="s">
        <v>14071</v>
      </c>
      <c r="Q29" s="196" t="s">
        <v>14071</v>
      </c>
      <c r="R29" s="191" t="str">
        <f ca="1">IF(ISERROR($V29),"",OFFSET('Smelter Look-up'!$C$4,$V29-4,0)&amp;"")</f>
        <v>New Era Group Zhejiang Zhongneng Cycle Technology Co., Ltd.</v>
      </c>
      <c r="S29" s="200" t="str">
        <f t="shared" ca="1" si="0"/>
        <v>CN</v>
      </c>
      <c r="T29" s="200" t="str">
        <f ca="1">IF(B29="","",IF(ISERROR(MATCH($J29,SorP!$B$1:$B$6230,0)),"",INDIRECT("'SorP'!$A$"&amp;MATCH($J29,SorP!$B$1:$B$6230,0))))</f>
        <v>CN-ZJ</v>
      </c>
      <c r="U29" s="217"/>
      <c r="V29" s="218">
        <f ca="1">IF(C29="",NA(),MATCH($B29&amp;$C29,'Smelter Look-up'!$J:$J,0))</f>
        <v>62</v>
      </c>
      <c r="W29" s="219"/>
      <c r="X29" s="219">
        <f t="shared" ca="1" si="1"/>
        <v>0</v>
      </c>
      <c r="Y29" s="219"/>
      <c r="Z29" s="219"/>
      <c r="AB29" s="220" t="str">
        <f t="shared" ca="1" si="2"/>
        <v>CobaltNew Era Group Zhejiang Zhongneng Cycle Technology Co., Ltd.</v>
      </c>
    </row>
    <row r="30" spans="1:28" s="220" customFormat="1" ht="20">
      <c r="A30" s="272" t="s">
        <v>12795</v>
      </c>
      <c r="B30" s="191" t="str">
        <f ca="1">IF(LEN(A30)=0,"",INDEX('Smelter Look-up'!$A:$A,MATCH($A30,'Smelter Look-up'!$E:$E,0)))</f>
        <v>Cobalt</v>
      </c>
      <c r="C30" s="197" t="str">
        <f ca="1">IF(LEN(A30)=0,"",INDEX('Smelter Look-up'!$C:$C,MATCH($A30,'Smelter Look-up'!$E:$E,0)))</f>
        <v>Ningbo Yanmen Chemical Co., Ltd.</v>
      </c>
      <c r="D30" s="191"/>
      <c r="E30" s="191" t="str">
        <f ca="1">IF(ISERROR($V30),"",OFFSET('Smelter Look-up'!$D$4,$V30-4,0)&amp;"")</f>
        <v>CHINA</v>
      </c>
      <c r="F30" s="191" t="str">
        <f ca="1">IF(ISERROR($V30),"",OFFSET('Smelter Look-up'!$E$4,$V30-4,0))</f>
        <v>CID003422</v>
      </c>
      <c r="G30" s="191" t="str">
        <f ca="1">IF(C30=$X$4,"Enter smelter details",IF(ISERROR($V30),"",OFFSET('Smelter Look-up'!$F$4,$V30-4,0)))</f>
        <v>RMI</v>
      </c>
      <c r="H30" s="192" t="s">
        <v>14071</v>
      </c>
      <c r="I30" s="193" t="str">
        <f ca="1">IF(ISERROR($V30),"",OFFSET('Smelter Look-up'!$H$4,$V30-4,0))</f>
        <v>Ningbo</v>
      </c>
      <c r="J30" s="193" t="str">
        <f ca="1">IF(ISERROR($V30),"",OFFSET('Smelter Look-up'!$I$4,$V30-4,0))</f>
        <v>Zhejiang Sheng</v>
      </c>
      <c r="K30" s="195" t="s">
        <v>14071</v>
      </c>
      <c r="L30" s="195" t="s">
        <v>14071</v>
      </c>
      <c r="M30" s="195" t="s">
        <v>14071</v>
      </c>
      <c r="N30" s="195" t="s">
        <v>14071</v>
      </c>
      <c r="O30" s="195" t="s">
        <v>373</v>
      </c>
      <c r="P30" s="194" t="s">
        <v>14071</v>
      </c>
      <c r="Q30" s="196" t="s">
        <v>14071</v>
      </c>
      <c r="R30" s="191" t="str">
        <f ca="1">IF(ISERROR($V30),"",OFFSET('Smelter Look-up'!$C$4,$V30-4,0)&amp;"")</f>
        <v>Ningbo Yanmen Chemical Co., Ltd.</v>
      </c>
      <c r="S30" s="200" t="str">
        <f t="shared" ca="1" si="0"/>
        <v>CN</v>
      </c>
      <c r="T30" s="200" t="str">
        <f ca="1">IF(B30="","",IF(ISERROR(MATCH($J30,SorP!$B$1:$B$6230,0)),"",INDIRECT("'SorP'!$A$"&amp;MATCH($J30,SorP!$B$1:$B$6230,0))))</f>
        <v>CN-ZJ</v>
      </c>
      <c r="U30" s="217"/>
      <c r="V30" s="218">
        <f ca="1">IF(C30="",NA(),MATCH($B30&amp;$C30,'Smelter Look-up'!$J:$J,0))</f>
        <v>66</v>
      </c>
      <c r="W30" s="219"/>
      <c r="X30" s="219">
        <f t="shared" ca="1" si="1"/>
        <v>0</v>
      </c>
      <c r="Y30" s="219"/>
      <c r="Z30" s="219"/>
      <c r="AB30" s="220" t="str">
        <f t="shared" ca="1" si="2"/>
        <v>CobaltNingbo Yanmen Chemical Co., Ltd.</v>
      </c>
    </row>
    <row r="31" spans="1:28" s="220" customFormat="1" ht="20">
      <c r="A31" s="272" t="s">
        <v>12796</v>
      </c>
      <c r="B31" s="191" t="str">
        <f ca="1">IF(LEN(A31)=0,"",INDEX('Smelter Look-up'!$A:$A,MATCH($A31,'Smelter Look-up'!$E:$E,0)))</f>
        <v>Cobalt</v>
      </c>
      <c r="C31" s="197" t="str">
        <f ca="1">IF(LEN(A31)=0,"",INDEX('Smelter Look-up'!$C:$C,MATCH($A31,'Smelter Look-up'!$E:$E,0)))</f>
        <v>NORILSK NICKEL HARJAVALTA OY</v>
      </c>
      <c r="D31" s="191"/>
      <c r="E31" s="191" t="str">
        <f ca="1">IF(ISERROR($V31),"",OFFSET('Smelter Look-up'!$D$4,$V31-4,0)&amp;"")</f>
        <v>FINLAND</v>
      </c>
      <c r="F31" s="191" t="str">
        <f ca="1">IF(ISERROR($V31),"",OFFSET('Smelter Look-up'!$E$4,$V31-4,0))</f>
        <v>CID003390</v>
      </c>
      <c r="G31" s="191" t="str">
        <f ca="1">IF(C31=$X$4,"Enter smelter details",IF(ISERROR($V31),"",OFFSET('Smelter Look-up'!$F$4,$V31-4,0)))</f>
        <v>RMI</v>
      </c>
      <c r="H31" s="192" t="s">
        <v>14071</v>
      </c>
      <c r="I31" s="193" t="str">
        <f ca="1">IF(ISERROR($V31),"",OFFSET('Smelter Look-up'!$H$4,$V31-4,0))</f>
        <v>Harvjavalta</v>
      </c>
      <c r="J31" s="193" t="str">
        <f ca="1">IF(ISERROR($V31),"",OFFSET('Smelter Look-up'!$I$4,$V31-4,0))</f>
        <v>Satakunta</v>
      </c>
      <c r="K31" s="195" t="s">
        <v>14071</v>
      </c>
      <c r="L31" s="195" t="s">
        <v>14071</v>
      </c>
      <c r="M31" s="195" t="s">
        <v>14071</v>
      </c>
      <c r="N31" s="195" t="s">
        <v>14071</v>
      </c>
      <c r="O31" s="195" t="s">
        <v>373</v>
      </c>
      <c r="P31" s="194" t="s">
        <v>14071</v>
      </c>
      <c r="Q31" s="196" t="s">
        <v>14071</v>
      </c>
      <c r="R31" s="191" t="str">
        <f ca="1">IF(ISERROR($V31),"",OFFSET('Smelter Look-up'!$C$4,$V31-4,0)&amp;"")</f>
        <v>NORILSK NICKEL HARJAVALTA OY</v>
      </c>
      <c r="S31" s="200" t="str">
        <f t="shared" ca="1" si="0"/>
        <v>FI</v>
      </c>
      <c r="T31" s="200" t="str">
        <f ca="1">IF(B31="","",IF(ISERROR(MATCH($J31,SorP!$B$1:$B$6230,0)),"",INDIRECT("'SorP'!$A$"&amp;MATCH($J31,SorP!$B$1:$B$6230,0))))</f>
        <v>FI-17</v>
      </c>
      <c r="U31" s="217"/>
      <c r="V31" s="218">
        <f ca="1">IF(C31="",NA(),MATCH($B31&amp;$C31,'Smelter Look-up'!$J:$J,0))</f>
        <v>67</v>
      </c>
      <c r="W31" s="219"/>
      <c r="X31" s="219">
        <f t="shared" ca="1" si="1"/>
        <v>0</v>
      </c>
      <c r="Y31" s="219"/>
      <c r="Z31" s="219"/>
      <c r="AB31" s="220" t="str">
        <f t="shared" ca="1" si="2"/>
        <v>CobaltNORILSK NICKEL HARJAVALTA OY</v>
      </c>
    </row>
    <row r="32" spans="1:28" s="220" customFormat="1" ht="20">
      <c r="A32" s="272" t="s">
        <v>12520</v>
      </c>
      <c r="B32" s="191" t="str">
        <f ca="1">IF(LEN(A32)=0,"",INDEX('Smelter Look-up'!$A:$A,MATCH($A32,'Smelter Look-up'!$E:$E,0)))</f>
        <v>Cobalt</v>
      </c>
      <c r="C32" s="197" t="str">
        <f ca="1">IF(LEN(A32)=0,"",INDEX('Smelter Look-up'!$C:$C,MATCH($A32,'Smelter Look-up'!$E:$E,0)))</f>
        <v>Quzhou Huayou Cobalt New Material Co., Ltd.</v>
      </c>
      <c r="D32" s="191"/>
      <c r="E32" s="191" t="str">
        <f ca="1">IF(ISERROR($V32),"",OFFSET('Smelter Look-up'!$D$4,$V32-4,0)&amp;"")</f>
        <v>CHINA</v>
      </c>
      <c r="F32" s="191" t="str">
        <f ca="1">IF(ISERROR($V32),"",OFFSET('Smelter Look-up'!$E$4,$V32-4,0))</f>
        <v>CID003255</v>
      </c>
      <c r="G32" s="191" t="str">
        <f ca="1">IF(C32=$X$4,"Enter smelter details",IF(ISERROR($V32),"",OFFSET('Smelter Look-up'!$F$4,$V32-4,0)))</f>
        <v>RMI</v>
      </c>
      <c r="H32" s="192" t="s">
        <v>14071</v>
      </c>
      <c r="I32" s="193" t="str">
        <f ca="1">IF(ISERROR($V32),"",OFFSET('Smelter Look-up'!$H$4,$V32-4,0))</f>
        <v>Quzhou</v>
      </c>
      <c r="J32" s="193" t="str">
        <f ca="1">IF(ISERROR($V32),"",OFFSET('Smelter Look-up'!$I$4,$V32-4,0))</f>
        <v>Zhejiang Sheng</v>
      </c>
      <c r="K32" s="195" t="s">
        <v>14071</v>
      </c>
      <c r="L32" s="195" t="s">
        <v>14071</v>
      </c>
      <c r="M32" s="195" t="s">
        <v>14071</v>
      </c>
      <c r="N32" s="195" t="s">
        <v>14071</v>
      </c>
      <c r="O32" s="195" t="s">
        <v>373</v>
      </c>
      <c r="P32" s="194" t="s">
        <v>14071</v>
      </c>
      <c r="Q32" s="196" t="s">
        <v>14071</v>
      </c>
      <c r="R32" s="191" t="str">
        <f ca="1">IF(ISERROR($V32),"",OFFSET('Smelter Look-up'!$C$4,$V32-4,0)&amp;"")</f>
        <v>Quzhou Huayou Cobalt New Material Co., Ltd.</v>
      </c>
      <c r="S32" s="200" t="str">
        <f t="shared" ca="1" si="0"/>
        <v>CN</v>
      </c>
      <c r="T32" s="200" t="str">
        <f ca="1">IF(B32="","",IF(ISERROR(MATCH($J32,SorP!$B$1:$B$6230,0)),"",INDIRECT("'SorP'!$A$"&amp;MATCH($J32,SorP!$B$1:$B$6230,0))))</f>
        <v>CN-ZJ</v>
      </c>
      <c r="U32" s="217"/>
      <c r="V32" s="218">
        <f ca="1">IF(C32="",NA(),MATCH($B32&amp;$C32,'Smelter Look-up'!$J:$J,0))</f>
        <v>70</v>
      </c>
      <c r="W32" s="219"/>
      <c r="X32" s="219">
        <f t="shared" ca="1" si="1"/>
        <v>0</v>
      </c>
      <c r="Y32" s="219"/>
      <c r="Z32" s="219"/>
      <c r="AB32" s="220" t="str">
        <f t="shared" ca="1" si="2"/>
        <v>CobaltQuzhou Huayou Cobalt New Material Co., Ltd.</v>
      </c>
    </row>
    <row r="33" spans="1:28" s="220" customFormat="1" ht="20">
      <c r="A33" s="272" t="s">
        <v>13821</v>
      </c>
      <c r="B33" s="191" t="str">
        <f ca="1">IF(LEN(A33)=0,"",INDEX('Smelter Look-up'!$A:$A,MATCH($A33,'Smelter Look-up'!$E:$E,0)))</f>
        <v>Cobalt</v>
      </c>
      <c r="C33" s="197" t="str">
        <f ca="1">IF(LEN(A33)=0,"",INDEX('Smelter Look-up'!$C:$C,MATCH($A33,'Smelter Look-up'!$E:$E,0)))</f>
        <v>Sumitomo Metal Mining</v>
      </c>
      <c r="D33" s="191"/>
      <c r="E33" s="191" t="str">
        <f ca="1">IF(ISERROR($V33),"",OFFSET('Smelter Look-up'!$D$4,$V33-4,0)&amp;"")</f>
        <v>JAPAN</v>
      </c>
      <c r="F33" s="191" t="str">
        <f ca="1">IF(ISERROR($V33),"",OFFSET('Smelter Look-up'!$E$4,$V33-4,0))</f>
        <v>CID003278</v>
      </c>
      <c r="G33" s="191" t="str">
        <f ca="1">IF(C33=$X$4,"Enter smelter details",IF(ISERROR($V33),"",OFFSET('Smelter Look-up'!$F$4,$V33-4,0)))</f>
        <v>RMI</v>
      </c>
      <c r="H33" s="192" t="s">
        <v>14071</v>
      </c>
      <c r="I33" s="193" t="str">
        <f ca="1">IF(ISERROR($V33),"",OFFSET('Smelter Look-up'!$H$4,$V33-4,0))</f>
        <v>Tokyo</v>
      </c>
      <c r="J33" s="193" t="str">
        <f ca="1">IF(ISERROR($V33),"",OFFSET('Smelter Look-up'!$I$4,$V33-4,0))</f>
        <v>Tokyo</v>
      </c>
      <c r="K33" s="195" t="s">
        <v>14071</v>
      </c>
      <c r="L33" s="195" t="s">
        <v>14071</v>
      </c>
      <c r="M33" s="195" t="s">
        <v>14071</v>
      </c>
      <c r="N33" s="195" t="s">
        <v>14071</v>
      </c>
      <c r="O33" s="195" t="s">
        <v>373</v>
      </c>
      <c r="P33" s="194" t="s">
        <v>14071</v>
      </c>
      <c r="Q33" s="196" t="s">
        <v>14071</v>
      </c>
      <c r="R33" s="191" t="str">
        <f ca="1">IF(ISERROR($V33),"",OFFSET('Smelter Look-up'!$C$4,$V33-4,0)&amp;"")</f>
        <v>Sumitomo Metal Mining</v>
      </c>
      <c r="S33" s="200" t="str">
        <f t="shared" ca="1" si="0"/>
        <v>JP</v>
      </c>
      <c r="T33" s="200" t="str">
        <f ca="1">IF(B33="","",IF(ISERROR(MATCH($J33,SorP!$B$1:$B$6230,0)),"",INDIRECT("'SorP'!$A$"&amp;MATCH($J33,SorP!$B$1:$B$6230,0))))</f>
        <v>JP-13</v>
      </c>
      <c r="U33" s="217"/>
      <c r="V33" s="218">
        <f ca="1">IF(C33="",NA(),MATCH($B33&amp;$C33,'Smelter Look-up'!$J:$J,0))</f>
        <v>77</v>
      </c>
      <c r="W33" s="219"/>
      <c r="X33" s="219">
        <f t="shared" ca="1" si="1"/>
        <v>0</v>
      </c>
      <c r="Y33" s="219"/>
      <c r="Z33" s="219"/>
      <c r="AB33" s="220" t="str">
        <f t="shared" ca="1" si="2"/>
        <v>CobaltSumitomo Metal Mining</v>
      </c>
    </row>
    <row r="34" spans="1:28" s="220" customFormat="1" ht="20">
      <c r="A34" s="272" t="s">
        <v>12003</v>
      </c>
      <c r="B34" s="191" t="str">
        <f ca="1">IF(LEN(A34)=0,"",INDEX('Smelter Look-up'!$A:$A,MATCH($A34,'Smelter Look-up'!$E:$E,0)))</f>
        <v>Cobalt</v>
      </c>
      <c r="C34" s="197" t="str">
        <f ca="1">IF(LEN(A34)=0,"",INDEX('Smelter Look-up'!$C:$C,MATCH($A34,'Smelter Look-up'!$E:$E,0)))</f>
        <v>SungEel HiTech Co., Ltd.</v>
      </c>
      <c r="D34" s="191"/>
      <c r="E34" s="191" t="str">
        <f ca="1">IF(ISERROR($V34),"",OFFSET('Smelter Look-up'!$D$4,$V34-4,0)&amp;"")</f>
        <v>KOREA, REPUBLIC OF</v>
      </c>
      <c r="F34" s="191" t="str">
        <f ca="1">IF(ISERROR($V34),"",OFFSET('Smelter Look-up'!$E$4,$V34-4,0))</f>
        <v>CID003338</v>
      </c>
      <c r="G34" s="191" t="str">
        <f ca="1">IF(C34=$X$4,"Enter smelter details",IF(ISERROR($V34),"",OFFSET('Smelter Look-up'!$F$4,$V34-4,0)))</f>
        <v>RMI</v>
      </c>
      <c r="H34" s="192" t="s">
        <v>14071</v>
      </c>
      <c r="I34" s="193" t="str">
        <f ca="1">IF(ISERROR($V34),"",OFFSET('Smelter Look-up'!$H$4,$V34-4,0))</f>
        <v>Gunsan-si</v>
      </c>
      <c r="J34" s="193" t="str">
        <f ca="1">IF(ISERROR($V34),"",OFFSET('Smelter Look-up'!$I$4,$V34-4,0))</f>
        <v>Jeollabuk-do</v>
      </c>
      <c r="K34" s="195" t="s">
        <v>14071</v>
      </c>
      <c r="L34" s="195" t="s">
        <v>14071</v>
      </c>
      <c r="M34" s="195" t="s">
        <v>14071</v>
      </c>
      <c r="N34" s="195" t="s">
        <v>14071</v>
      </c>
      <c r="O34" s="195" t="s">
        <v>373</v>
      </c>
      <c r="P34" s="194" t="s">
        <v>14071</v>
      </c>
      <c r="Q34" s="196" t="s">
        <v>14071</v>
      </c>
      <c r="R34" s="191" t="str">
        <f ca="1">IF(ISERROR($V34),"",OFFSET('Smelter Look-up'!$C$4,$V34-4,0)&amp;"")</f>
        <v>SungEel HiTech Co., Ltd.</v>
      </c>
      <c r="S34" s="200" t="str">
        <f t="shared" ca="1" si="0"/>
        <v>KR</v>
      </c>
      <c r="T34" s="200" t="str">
        <f ca="1">IF(B34="","",IF(ISERROR(MATCH($J34,SorP!$B$1:$B$6230,0)),"",INDIRECT("'SorP'!$A$"&amp;MATCH($J34,SorP!$B$1:$B$6230,0))))</f>
        <v>KR-45</v>
      </c>
      <c r="U34" s="217"/>
      <c r="V34" s="218">
        <f ca="1">IF(C34="",NA(),MATCH($B34&amp;$C34,'Smelter Look-up'!$J:$J,0))</f>
        <v>79</v>
      </c>
      <c r="W34" s="219"/>
      <c r="X34" s="219">
        <f t="shared" ca="1" si="1"/>
        <v>0</v>
      </c>
      <c r="Y34" s="219"/>
      <c r="Z34" s="219"/>
      <c r="AB34" s="220" t="str">
        <f t="shared" ca="1" si="2"/>
        <v>CobaltSungEel HiTech Co., Ltd.</v>
      </c>
    </row>
    <row r="35" spans="1:28" s="220" customFormat="1" ht="20">
      <c r="A35" s="272" t="s">
        <v>12537</v>
      </c>
      <c r="B35" s="191" t="str">
        <f ca="1">IF(LEN(A35)=0,"",INDEX('Smelter Look-up'!$A:$A,MATCH($A35,'Smelter Look-up'!$E:$E,0)))</f>
        <v>Cobalt</v>
      </c>
      <c r="C35" s="197" t="str">
        <f ca="1">IF(LEN(A35)=0,"",INDEX('Smelter Look-up'!$C:$C,MATCH($A35,'Smelter Look-up'!$E:$E,0)))</f>
        <v>Tianjin Maolian Science &amp; Technology Co., Ltd.</v>
      </c>
      <c r="D35" s="191"/>
      <c r="E35" s="191" t="str">
        <f ca="1">IF(ISERROR($V35),"",OFFSET('Smelter Look-up'!$D$4,$V35-4,0)&amp;"")</f>
        <v>CHINA</v>
      </c>
      <c r="F35" s="191" t="str">
        <f ca="1">IF(ISERROR($V35),"",OFFSET('Smelter Look-up'!$E$4,$V35-4,0))</f>
        <v>CID003215</v>
      </c>
      <c r="G35" s="191" t="str">
        <f ca="1">IF(C35=$X$4,"Enter smelter details",IF(ISERROR($V35),"",OFFSET('Smelter Look-up'!$F$4,$V35-4,0)))</f>
        <v>RMI</v>
      </c>
      <c r="H35" s="192" t="s">
        <v>14071</v>
      </c>
      <c r="I35" s="193" t="str">
        <f ca="1">IF(ISERROR($V35),"",OFFSET('Smelter Look-up'!$H$4,$V35-4,0))</f>
        <v>Tianjin</v>
      </c>
      <c r="J35" s="193" t="str">
        <f ca="1">IF(ISERROR($V35),"",OFFSET('Smelter Look-up'!$I$4,$V35-4,0))</f>
        <v>Tianjin Shi</v>
      </c>
      <c r="K35" s="195" t="s">
        <v>14071</v>
      </c>
      <c r="L35" s="195" t="s">
        <v>14071</v>
      </c>
      <c r="M35" s="195" t="s">
        <v>14071</v>
      </c>
      <c r="N35" s="195" t="s">
        <v>14071</v>
      </c>
      <c r="O35" s="195" t="s">
        <v>373</v>
      </c>
      <c r="P35" s="194" t="s">
        <v>14071</v>
      </c>
      <c r="Q35" s="196" t="s">
        <v>14071</v>
      </c>
      <c r="R35" s="191" t="str">
        <f ca="1">IF(ISERROR($V35),"",OFFSET('Smelter Look-up'!$C$4,$V35-4,0)&amp;"")</f>
        <v>Tianjin Maolian Science &amp; Technology Co., Ltd.</v>
      </c>
      <c r="S35" s="200" t="str">
        <f t="shared" ca="1" si="0"/>
        <v>CN</v>
      </c>
      <c r="T35" s="200" t="str">
        <f ca="1">IF(B35="","",IF(ISERROR(MATCH($J35,SorP!$B$1:$B$6230,0)),"",INDIRECT("'SorP'!$A$"&amp;MATCH($J35,SorP!$B$1:$B$6230,0))))</f>
        <v>CN-TJ</v>
      </c>
      <c r="U35" s="217"/>
      <c r="V35" s="218">
        <f ca="1">IF(C35="",NA(),MATCH($B35&amp;$C35,'Smelter Look-up'!$J:$J,0))</f>
        <v>83</v>
      </c>
      <c r="W35" s="219"/>
      <c r="X35" s="219">
        <f t="shared" ca="1" si="1"/>
        <v>0</v>
      </c>
      <c r="Y35" s="219"/>
      <c r="Z35" s="219"/>
      <c r="AB35" s="220" t="str">
        <f t="shared" ca="1" si="2"/>
        <v>CobaltTianjin Maolian Science &amp; Technology Co., Ltd.</v>
      </c>
    </row>
    <row r="36" spans="1:28" s="220" customFormat="1" ht="20">
      <c r="A36" s="272" t="s">
        <v>12253</v>
      </c>
      <c r="B36" s="191" t="str">
        <f ca="1">IF(LEN(A36)=0,"",INDEX('Smelter Look-up'!$A:$A,MATCH($A36,'Smelter Look-up'!$E:$E,0)))</f>
        <v>Cobalt</v>
      </c>
      <c r="C36" s="197" t="str">
        <f ca="1">IF(LEN(A36)=0,"",INDEX('Smelter Look-up'!$C:$C,MATCH($A36,'Smelter Look-up'!$E:$E,0)))</f>
        <v>Umicore Finland Oy</v>
      </c>
      <c r="D36" s="191"/>
      <c r="E36" s="191" t="str">
        <f ca="1">IF(ISERROR($V36),"",OFFSET('Smelter Look-up'!$D$4,$V36-4,0)&amp;"")</f>
        <v>FINLAND</v>
      </c>
      <c r="F36" s="191" t="str">
        <f ca="1">IF(ISERROR($V36),"",OFFSET('Smelter Look-up'!$E$4,$V36-4,0))</f>
        <v>CID003226</v>
      </c>
      <c r="G36" s="191" t="str">
        <f ca="1">IF(C36=$X$4,"Enter smelter details",IF(ISERROR($V36),"",OFFSET('Smelter Look-up'!$F$4,$V36-4,0)))</f>
        <v>RMI</v>
      </c>
      <c r="H36" s="192" t="s">
        <v>14071</v>
      </c>
      <c r="I36" s="193" t="str">
        <f ca="1">IF(ISERROR($V36),"",OFFSET('Smelter Look-up'!$H$4,$V36-4,0))</f>
        <v>Kokkola</v>
      </c>
      <c r="J36" s="193" t="str">
        <f ca="1">IF(ISERROR($V36),"",OFFSET('Smelter Look-up'!$I$4,$V36-4,0))</f>
        <v>Mellersta Österbotten</v>
      </c>
      <c r="K36" s="195" t="s">
        <v>14071</v>
      </c>
      <c r="L36" s="195" t="s">
        <v>14071</v>
      </c>
      <c r="M36" s="195" t="s">
        <v>14071</v>
      </c>
      <c r="N36" s="195" t="s">
        <v>14071</v>
      </c>
      <c r="O36" s="195" t="s">
        <v>373</v>
      </c>
      <c r="P36" s="194" t="s">
        <v>14071</v>
      </c>
      <c r="Q36" s="196" t="s">
        <v>14071</v>
      </c>
      <c r="R36" s="191" t="str">
        <f ca="1">IF(ISERROR($V36),"",OFFSET('Smelter Look-up'!$C$4,$V36-4,0)&amp;"")</f>
        <v>Umicore Finland Oy</v>
      </c>
      <c r="S36" s="200" t="str">
        <f t="shared" ca="1" si="0"/>
        <v>FI</v>
      </c>
      <c r="T36" s="200" t="str">
        <f ca="1">IF(B36="","",IF(ISERROR(MATCH($J36,SorP!$B$1:$B$6230,0)),"",INDIRECT("'SorP'!$A$"&amp;MATCH($J36,SorP!$B$1:$B$6230,0))))</f>
        <v>FI-07</v>
      </c>
      <c r="U36" s="217"/>
      <c r="V36" s="218">
        <f ca="1">IF(C36="",NA(),MATCH($B36&amp;$C36,'Smelter Look-up'!$J:$J,0))</f>
        <v>84</v>
      </c>
      <c r="W36" s="219"/>
      <c r="X36" s="219">
        <f t="shared" ca="1" si="1"/>
        <v>0</v>
      </c>
      <c r="Y36" s="219"/>
      <c r="Z36" s="219"/>
      <c r="AB36" s="220" t="str">
        <f t="shared" ca="1" si="2"/>
        <v>CobaltUmicore Finland Oy</v>
      </c>
    </row>
    <row r="37" spans="1:28" s="220" customFormat="1" ht="20">
      <c r="A37" s="272" t="s">
        <v>12002</v>
      </c>
      <c r="B37" s="191" t="str">
        <f ca="1">IF(LEN(A37)=0,"",INDEX('Smelter Look-up'!$A:$A,MATCH($A37,'Smelter Look-up'!$E:$E,0)))</f>
        <v>Cobalt</v>
      </c>
      <c r="C37" s="197" t="str">
        <f ca="1">IF(LEN(A37)=0,"",INDEX('Smelter Look-up'!$C:$C,MATCH($A37,'Smelter Look-up'!$E:$E,0)))</f>
        <v>Umicore Olen</v>
      </c>
      <c r="D37" s="191"/>
      <c r="E37" s="191" t="str">
        <f ca="1">IF(ISERROR($V37),"",OFFSET('Smelter Look-up'!$D$4,$V37-4,0)&amp;"")</f>
        <v>BELGIUM</v>
      </c>
      <c r="F37" s="191" t="str">
        <f ca="1">IF(ISERROR($V37),"",OFFSET('Smelter Look-up'!$E$4,$V37-4,0))</f>
        <v>CID003228</v>
      </c>
      <c r="G37" s="191" t="str">
        <f ca="1">IF(C37=$X$4,"Enter smelter details",IF(ISERROR($V37),"",OFFSET('Smelter Look-up'!$F$4,$V37-4,0)))</f>
        <v>RMI</v>
      </c>
      <c r="H37" s="192" t="s">
        <v>14071</v>
      </c>
      <c r="I37" s="193" t="str">
        <f ca="1">IF(ISERROR($V37),"",OFFSET('Smelter Look-up'!$H$4,$V37-4,0))</f>
        <v>Olen</v>
      </c>
      <c r="J37" s="193" t="str">
        <f ca="1">IF(ISERROR($V37),"",OFFSET('Smelter Look-up'!$I$4,$V37-4,0))</f>
        <v>Antwerpen</v>
      </c>
      <c r="K37" s="195" t="s">
        <v>14071</v>
      </c>
      <c r="L37" s="195" t="s">
        <v>14071</v>
      </c>
      <c r="M37" s="195" t="s">
        <v>14071</v>
      </c>
      <c r="N37" s="195" t="s">
        <v>14071</v>
      </c>
      <c r="O37" s="195" t="s">
        <v>373</v>
      </c>
      <c r="P37" s="194" t="s">
        <v>14071</v>
      </c>
      <c r="Q37" s="196" t="s">
        <v>14071</v>
      </c>
      <c r="R37" s="191" t="str">
        <f ca="1">IF(ISERROR($V37),"",OFFSET('Smelter Look-up'!$C$4,$V37-4,0)&amp;"")</f>
        <v>Umicore Olen</v>
      </c>
      <c r="S37" s="200" t="str">
        <f t="shared" ca="1" si="0"/>
        <v>BE</v>
      </c>
      <c r="T37" s="200" t="str">
        <f ca="1">IF(B37="","",IF(ISERROR(MATCH($J37,SorP!$B$1:$B$6230,0)),"",INDIRECT("'SorP'!$A$"&amp;MATCH($J37,SorP!$B$1:$B$6230,0))))</f>
        <v>BE-VAN</v>
      </c>
      <c r="U37" s="217"/>
      <c r="V37" s="218">
        <f ca="1">IF(C37="",NA(),MATCH($B37&amp;$C37,'Smelter Look-up'!$J:$J,0))</f>
        <v>85</v>
      </c>
      <c r="W37" s="219"/>
      <c r="X37" s="219">
        <f t="shared" ca="1" si="1"/>
        <v>0</v>
      </c>
      <c r="Y37" s="219"/>
      <c r="Z37" s="219"/>
      <c r="AB37" s="220" t="str">
        <f t="shared" ca="1" si="2"/>
        <v>CobaltUmicore Olen</v>
      </c>
    </row>
    <row r="38" spans="1:28" s="220" customFormat="1" ht="20">
      <c r="A38" s="272" t="s">
        <v>12522</v>
      </c>
      <c r="B38" s="191" t="str">
        <f ca="1">IF(LEN(A38)=0,"",INDEX('Smelter Look-up'!$A:$A,MATCH($A38,'Smelter Look-up'!$E:$E,0)))</f>
        <v>Cobalt</v>
      </c>
      <c r="C38" s="197" t="str">
        <f ca="1">IF(LEN(A38)=0,"",INDEX('Smelter Look-up'!$C:$C,MATCH($A38,'Smelter Look-up'!$E:$E,0)))</f>
        <v>Zhejiang Huayou Cobalt Company Limited</v>
      </c>
      <c r="D38" s="191"/>
      <c r="E38" s="191" t="str">
        <f ca="1">IF(ISERROR($V38),"",OFFSET('Smelter Look-up'!$D$4,$V38-4,0)&amp;"")</f>
        <v>CHINA</v>
      </c>
      <c r="F38" s="191" t="str">
        <f ca="1">IF(ISERROR($V38),"",OFFSET('Smelter Look-up'!$E$4,$V38-4,0))</f>
        <v>CID003225</v>
      </c>
      <c r="G38" s="191" t="str">
        <f ca="1">IF(C38=$X$4,"Enter smelter details",IF(ISERROR($V38),"",OFFSET('Smelter Look-up'!$F$4,$V38-4,0)))</f>
        <v>RMI</v>
      </c>
      <c r="H38" s="192" t="s">
        <v>14071</v>
      </c>
      <c r="I38" s="193" t="str">
        <f ca="1">IF(ISERROR($V38),"",OFFSET('Smelter Look-up'!$H$4,$V38-4,0))</f>
        <v>Tongxiang</v>
      </c>
      <c r="J38" s="193" t="str">
        <f ca="1">IF(ISERROR($V38),"",OFFSET('Smelter Look-up'!$I$4,$V38-4,0))</f>
        <v>Zhejiang Sheng</v>
      </c>
      <c r="K38" s="195" t="s">
        <v>14071</v>
      </c>
      <c r="L38" s="195" t="s">
        <v>14071</v>
      </c>
      <c r="M38" s="195" t="s">
        <v>14071</v>
      </c>
      <c r="N38" s="195" t="s">
        <v>14071</v>
      </c>
      <c r="O38" s="195" t="s">
        <v>373</v>
      </c>
      <c r="P38" s="194" t="s">
        <v>14071</v>
      </c>
      <c r="Q38" s="196" t="s">
        <v>14071</v>
      </c>
      <c r="R38" s="191" t="str">
        <f ca="1">IF(ISERROR($V38),"",OFFSET('Smelter Look-up'!$C$4,$V38-4,0)&amp;"")</f>
        <v>Zhejiang Huayou Cobalt Company Limited</v>
      </c>
      <c r="S38" s="200" t="str">
        <f t="shared" ca="1" si="0"/>
        <v>CN</v>
      </c>
      <c r="T38" s="200" t="str">
        <f ca="1">IF(B38="","",IF(ISERROR(MATCH($J38,SorP!$B$1:$B$6230,0)),"",INDIRECT("'SorP'!$A$"&amp;MATCH($J38,SorP!$B$1:$B$6230,0))))</f>
        <v>CN-ZJ</v>
      </c>
      <c r="U38" s="217"/>
      <c r="V38" s="218">
        <f ca="1">IF(C38="",NA(),MATCH($B38&amp;$C38,'Smelter Look-up'!$J:$J,0))</f>
        <v>90</v>
      </c>
      <c r="W38" s="219"/>
      <c r="X38" s="219">
        <f t="shared" ca="1" si="1"/>
        <v>0</v>
      </c>
      <c r="Y38" s="219"/>
      <c r="Z38" s="219"/>
      <c r="AB38" s="220" t="str">
        <f t="shared" ca="1" si="2"/>
        <v>CobaltZhejiang Huayou Cobalt Company Limited</v>
      </c>
    </row>
    <row r="39" spans="1:28" s="220" customFormat="1" ht="20">
      <c r="A39" s="272" t="s">
        <v>12524</v>
      </c>
      <c r="B39" s="191" t="str">
        <f ca="1">IF(LEN(A39)=0,"",INDEX('Smelter Look-up'!$A:$A,MATCH($A39,'Smelter Look-up'!$E:$E,0)))</f>
        <v>Cobalt</v>
      </c>
      <c r="C39" s="197" t="str">
        <f ca="1">IF(LEN(A39)=0,"",INDEX('Smelter Look-up'!$C:$C,MATCH($A39,'Smelter Look-up'!$E:$E,0)))</f>
        <v>Zhuhai Kelixin Metal Materials Co., Ltd.</v>
      </c>
      <c r="D39" s="191"/>
      <c r="E39" s="191" t="str">
        <f ca="1">IF(ISERROR($V39),"",OFFSET('Smelter Look-up'!$D$4,$V39-4,0)&amp;"")</f>
        <v>CHINA</v>
      </c>
      <c r="F39" s="191" t="str">
        <f ca="1">IF(ISERROR($V39),"",OFFSET('Smelter Look-up'!$E$4,$V39-4,0))</f>
        <v>CID003211</v>
      </c>
      <c r="G39" s="191" t="str">
        <f ca="1">IF(C39=$X$4,"Enter smelter details",IF(ISERROR($V39),"",OFFSET('Smelter Look-up'!$F$4,$V39-4,0)))</f>
        <v>RMI</v>
      </c>
      <c r="H39" s="192" t="s">
        <v>14071</v>
      </c>
      <c r="I39" s="193" t="str">
        <f ca="1">IF(ISERROR($V39),"",OFFSET('Smelter Look-up'!$H$4,$V39-4,0))</f>
        <v>Zhuhai</v>
      </c>
      <c r="J39" s="193" t="str">
        <f ca="1">IF(ISERROR($V39),"",OFFSET('Smelter Look-up'!$I$4,$V39-4,0))</f>
        <v>Guangdong Sheng</v>
      </c>
      <c r="K39" s="195" t="s">
        <v>14071</v>
      </c>
      <c r="L39" s="195" t="s">
        <v>14071</v>
      </c>
      <c r="M39" s="195" t="s">
        <v>14071</v>
      </c>
      <c r="N39" s="195" t="s">
        <v>14071</v>
      </c>
      <c r="O39" s="195" t="s">
        <v>373</v>
      </c>
      <c r="P39" s="194" t="s">
        <v>14071</v>
      </c>
      <c r="Q39" s="196" t="s">
        <v>14071</v>
      </c>
      <c r="R39" s="191" t="str">
        <f ca="1">IF(ISERROR($V39),"",OFFSET('Smelter Look-up'!$C$4,$V39-4,0)&amp;"")</f>
        <v>Zhuhai Kelixin Metal Materials Co., Ltd.</v>
      </c>
      <c r="S39" s="200" t="str">
        <f t="shared" ca="1" si="0"/>
        <v>CN</v>
      </c>
      <c r="T39" s="200" t="str">
        <f ca="1">IF(B39="","",IF(ISERROR(MATCH($J39,SorP!$B$1:$B$6230,0)),"",INDIRECT("'SorP'!$A$"&amp;MATCH($J39,SorP!$B$1:$B$6230,0))))</f>
        <v>CN-GD</v>
      </c>
      <c r="U39" s="217"/>
      <c r="V39" s="218">
        <f ca="1">IF(C39="",NA(),MATCH($B39&amp;$C39,'Smelter Look-up'!$J:$J,0))</f>
        <v>92</v>
      </c>
      <c r="W39" s="219"/>
      <c r="X39" s="219">
        <f t="shared" ca="1" si="1"/>
        <v>0</v>
      </c>
      <c r="Y39" s="219"/>
      <c r="Z39" s="219"/>
      <c r="AB39" s="220" t="str">
        <f t="shared" ca="1" si="2"/>
        <v>CobaltZhuhai Kelixin Metal Materials Co., Ltd.</v>
      </c>
    </row>
    <row r="40" spans="1:28" s="220" customFormat="1" ht="20">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0.5"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4" thickTop="1">
      <c r="U2501" s="221"/>
      <c r="V2501" s="221"/>
      <c r="W2501" s="221"/>
      <c r="X2501" s="221"/>
      <c r="Y2501" s="221"/>
      <c r="Z2501" s="221"/>
    </row>
    <row r="2502" spans="1:35" ht="14" thickBot="1">
      <c r="U2502" s="221"/>
      <c r="V2502" s="221"/>
      <c r="W2502" s="221"/>
      <c r="X2502" s="221"/>
      <c r="Y2502" s="221"/>
      <c r="Z2502" s="221"/>
    </row>
  </sheetData>
  <sheetProtection password="C246" sheet="1" objects="1" scenarios="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5" priority="20" stopIfTrue="1">
      <formula>IF(B5="",TRUE)</formula>
    </cfRule>
  </conditionalFormatting>
  <conditionalFormatting sqref="D5:D2498">
    <cfRule type="expression" dxfId="64" priority="14" stopIfTrue="1">
      <formula>IF(AND(LEN($C5) &gt;0, ($C5 &lt;&gt; "Smelter Not Listed")),1,0)</formula>
    </cfRule>
    <cfRule type="expression" dxfId="63" priority="39" stopIfTrue="1">
      <formula>IF(AND(D5="",$C5=$X$4),TRUE)</formula>
    </cfRule>
    <cfRule type="expression" dxfId="62" priority="40" stopIfTrue="1">
      <formula>IF(FIND("!",D5),TRUE)</formula>
    </cfRule>
  </conditionalFormatting>
  <conditionalFormatting sqref="G5:G2498">
    <cfRule type="expression" dxfId="61" priority="41" stopIfTrue="1">
      <formula>IF(FIND("Enter smelter details",G5),TRUE)</formula>
    </cfRule>
  </conditionalFormatting>
  <conditionalFormatting sqref="R5:R2498 E5:E2498">
    <cfRule type="expression" dxfId="60" priority="27" stopIfTrue="1">
      <formula>IF(AND(E5="",$C5=$X$4),TRUE)</formula>
    </cfRule>
    <cfRule type="expression" dxfId="59" priority="28" stopIfTrue="1">
      <formula>IF(FIND("!",E5),TRUE)</formula>
    </cfRule>
  </conditionalFormatting>
  <conditionalFormatting sqref="F5:F2498">
    <cfRule type="expression" dxfId="58" priority="18" stopIfTrue="1">
      <formula>IF(AND(LEN($A5)&gt;0,$A5&lt;&gt;$F5),TRUE,FALSE)</formula>
    </cfRule>
  </conditionalFormatting>
  <conditionalFormatting sqref="C5:C2500">
    <cfRule type="expression" dxfId="57" priority="17" stopIfTrue="1">
      <formula>IF(AND(#REF!&lt;&gt;"",C5=""),TRUE)</formula>
    </cfRule>
  </conditionalFormatting>
  <conditionalFormatting sqref="A53">
    <cfRule type="expression" priority="10">
      <formula>$A$5:$Q1996&lt;&gt;""</formula>
    </cfRule>
  </conditionalFormatting>
  <conditionalFormatting sqref="B2499:B2500">
    <cfRule type="expression" dxfId="56" priority="4" stopIfTrue="1">
      <formula>IF(B2499="",TRUE)</formula>
    </cfRule>
  </conditionalFormatting>
  <conditionalFormatting sqref="D2499:D2500">
    <cfRule type="expression" dxfId="55" priority="1" stopIfTrue="1">
      <formula>IF(AND(LEN($C2499) &gt;0, ($C2499 &lt;&gt; "Smelter Not Listed")),1,0)</formula>
    </cfRule>
    <cfRule type="expression" dxfId="54" priority="7" stopIfTrue="1">
      <formula>IF(AND(D2499="",$C2499=$X$4),TRUE)</formula>
    </cfRule>
    <cfRule type="expression" dxfId="53" priority="8" stopIfTrue="1">
      <formula>IF(FIND("!",D2499),TRUE)</formula>
    </cfRule>
  </conditionalFormatting>
  <conditionalFormatting sqref="G2499:G2500">
    <cfRule type="expression" dxfId="52" priority="9" stopIfTrue="1">
      <formula>IF(FIND("Enter smelter details",G2499),TRUE)</formula>
    </cfRule>
  </conditionalFormatting>
  <conditionalFormatting sqref="R2499:R2500 E2499:E2500">
    <cfRule type="expression" dxfId="51" priority="5" stopIfTrue="1">
      <formula>IF(AND(E2499="",$C2499=$X$4),TRUE)</formula>
    </cfRule>
    <cfRule type="expression" dxfId="50" priority="6" stopIfTrue="1">
      <formula>IF(FIND("!",E2499),TRUE)</formula>
    </cfRule>
  </conditionalFormatting>
  <conditionalFormatting sqref="F2499:F2500">
    <cfRule type="expression" dxfId="49"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fitToWidth="2" fitToHeight="100" orientation="landscape" r:id="rId1"/>
  <headerFooter>
    <oddHeader>&amp;C&amp;P ページ&amp;R&amp;"Arial,Regular"&amp;09&amp;K000000Classification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autoPageBreaks="0" fitToPage="1"/>
  </sheetPr>
  <dimension ref="A1:M65"/>
  <sheetViews>
    <sheetView showGridLines="0" showZeros="0" workbookViewId="0">
      <pane xSplit="1" ySplit="3" topLeftCell="D4" activePane="bottomRight" state="frozen"/>
      <selection activeCell="B24" sqref="B24:J24"/>
      <selection pane="topRight" activeCell="B24" sqref="B24:J24"/>
      <selection pane="bottomLeft" activeCell="B24" sqref="B24:J24"/>
      <selection pane="bottomRight" activeCell="A4" sqref="A4"/>
    </sheetView>
  </sheetViews>
  <sheetFormatPr defaultColWidth="8.921875" defaultRowHeight="13.5"/>
  <cols>
    <col min="1" max="1" width="45.07421875" style="17" customWidth="1"/>
    <col min="2" max="2" width="42.921875" style="20" customWidth="1"/>
    <col min="3" max="3" width="51.4609375" style="17" customWidth="1"/>
    <col min="4" max="4" width="29.07421875" style="20" customWidth="1"/>
    <col min="5" max="5" width="9" style="19" customWidth="1"/>
    <col min="6" max="6" width="13.4609375" style="17" hidden="1" customWidth="1"/>
    <col min="7" max="7" width="13.23046875" style="17" hidden="1" customWidth="1"/>
    <col min="8" max="8" width="9" style="17" hidden="1" customWidth="1"/>
    <col min="9" max="9" width="9" style="155" hidden="1" customWidth="1"/>
    <col min="10" max="10" width="48.921875" style="17" hidden="1" customWidth="1"/>
    <col min="11" max="11" width="9" style="17" hidden="1" customWidth="1"/>
    <col min="12" max="13" width="8.921875" style="17" hidden="1" customWidth="1"/>
    <col min="14" max="14" width="31.23046875" style="17" customWidth="1"/>
    <col min="15" max="26" width="8.921875" style="17" customWidth="1"/>
    <col min="27" max="16384" width="8.921875" style="17"/>
  </cols>
  <sheetData>
    <row r="1" spans="1:10" ht="30" customHeight="1">
      <c r="A1" s="425" t="str">
        <f ca="1">OFFSET(L!$C$1,MATCH("Checker"&amp;ADDRESS(ROW(),COLUMN(),4),L!$A:$A,0)-1,SL,,)</f>
        <v>To ensure all required fields have been populated before submitting to your customers review form for any line items highlighted in red</v>
      </c>
      <c r="B1" s="425"/>
      <c r="C1" s="425"/>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 ca="1">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41">
      <c r="A4" s="160" t="str">
        <f ca="1">Declaration!B8</f>
        <v>Company Name (*):</v>
      </c>
      <c r="B4" s="90" t="str">
        <f>Declaration!D8</f>
        <v>Qorvo US, Inc.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41">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41">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41">
      <c r="A7" s="160" t="str">
        <f ca="1">Declaration!B15</f>
        <v>Contact Name (*):</v>
      </c>
      <c r="B7" s="90" t="str">
        <f>Declaration!D15</f>
        <v>Ashlee Raulston</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41">
      <c r="A8" s="160" t="str">
        <f ca="1">Declaration!B16</f>
        <v>Email – Contact (*):</v>
      </c>
      <c r="B8" s="90" t="str">
        <f>Declaration!D16</f>
        <v>ashlee.raulston@qorvo.com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41">
      <c r="A9" s="160" t="str">
        <f ca="1">Declaration!B17</f>
        <v>Phone – Contact (*):</v>
      </c>
      <c r="B9" s="90" t="str">
        <f>Declaration!D17</f>
        <v>(336) 678-7357</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41">
      <c r="A10" s="160" t="str">
        <f ca="1">Declaration!B18</f>
        <v>Authorizer (*):</v>
      </c>
      <c r="B10" s="90" t="str">
        <f>Declaration!D18</f>
        <v>Carla Susmilch</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41">
      <c r="A11" s="91" t="str">
        <f ca="1">Declaration!B20</f>
        <v>Email - Authorizer (*):</v>
      </c>
      <c r="B11" s="90" t="str">
        <f>Declaration!D20</f>
        <v>carla.susmilch@qorvo.com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41">
      <c r="A12" s="91" t="str">
        <f ca="1">Declaration!B21</f>
        <v>Phone - Authorizer:</v>
      </c>
      <c r="B12" s="90" t="str">
        <f>Declaration!D21</f>
        <v>(503) 615-9713</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41">
      <c r="A13" s="91" t="str">
        <f ca="1">Declaration!B22</f>
        <v>Effective Date (*):</v>
      </c>
      <c r="B13" s="92" t="str">
        <f>Declaration!D22</f>
        <v>20-Sep-2021</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7.5">
      <c r="A14" s="90" t="str">
        <f ca="1">Declaration!B25</f>
        <v>1) Is any of the cobalt intentionally added or used in the product(s) or in the production process?  (*)</v>
      </c>
      <c r="B14" s="93"/>
      <c r="C14" s="93"/>
      <c r="D14" s="97"/>
      <c r="E14" s="74" t="s">
        <v>443</v>
      </c>
      <c r="F14" s="94"/>
      <c r="G14" s="19"/>
      <c r="H14" s="73">
        <f t="shared" si="2"/>
        <v>0</v>
      </c>
    </row>
    <row r="15" spans="1:10" ht="27.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41"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41"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41"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40.5">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41">
      <c r="A20" s="91" t="str">
        <f ca="1">Declaration!B32</f>
        <v>Cobalt(*)</v>
      </c>
      <c r="B20" s="90" t="str">
        <f>Declaration!D32</f>
        <v>Unknown</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41"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41"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40.5">
      <c r="A24" s="90" t="str">
        <f ca="1">Declaration!B37</f>
        <v>3) Does 100 percent of the cobalt originate from recycled or scrap sources? (*)</v>
      </c>
      <c r="B24" s="93"/>
      <c r="C24" s="93"/>
      <c r="D24" s="97"/>
      <c r="E24" s="74" t="s">
        <v>744</v>
      </c>
      <c r="F24" s="94"/>
      <c r="G24" s="19"/>
      <c r="H24" s="19"/>
      <c r="J24" s="157"/>
    </row>
    <row r="25" spans="1:10" ht="41">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41"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41"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40.5">
      <c r="A29" s="90" t="str">
        <f ca="1">Declaration!B43</f>
        <v>4) What percentage of relevant suppliers have provided a response to your supply chain survey?(*)</v>
      </c>
      <c r="B29" s="93"/>
      <c r="C29" s="93"/>
      <c r="D29" s="97"/>
      <c r="E29" s="74" t="s">
        <v>440</v>
      </c>
      <c r="F29" s="94"/>
      <c r="G29" s="19"/>
      <c r="H29" s="19"/>
    </row>
    <row r="30" spans="1:10" ht="27.5">
      <c r="A30" s="91" t="str">
        <f ca="1">Declaration!B44</f>
        <v>Cobalt(*)</v>
      </c>
      <c r="B30" s="90" t="str">
        <f>Declaration!D44</f>
        <v>100%</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7.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7.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7.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4">
      <c r="A34" s="90" t="str">
        <f ca="1">Declaration!B49</f>
        <v>5) Have you identified all of the smelters supplying the cobalt to your supply chain? (*)</v>
      </c>
      <c r="B34" s="93"/>
      <c r="C34" s="93"/>
      <c r="D34" s="97"/>
      <c r="E34" s="74" t="s">
        <v>441</v>
      </c>
      <c r="F34" s="94"/>
      <c r="G34" s="19"/>
      <c r="H34" s="19"/>
    </row>
    <row r="35" spans="1:10" ht="54.5">
      <c r="A35" s="91" t="str">
        <f ca="1">Declaration!B50</f>
        <v>Cobalt(*)</v>
      </c>
      <c r="B35" s="90" t="str">
        <f>Declaration!D50</f>
        <v>No</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4.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4.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4.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7.5">
      <c r="A39" s="90" t="str">
        <f ca="1">Declaration!B55</f>
        <v>6) Has all applicable smelter information received by your company been reported in this declaration? (*)</v>
      </c>
      <c r="B39" s="93"/>
      <c r="C39" s="93"/>
      <c r="D39" s="97"/>
      <c r="E39" s="74" t="s">
        <v>442</v>
      </c>
      <c r="F39" s="94"/>
      <c r="G39" s="19"/>
      <c r="H39" s="19"/>
    </row>
    <row r="40" spans="1:10" ht="41">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41"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41"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41"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7">
      <c r="A44" s="90" t="str">
        <f ca="1">Declaration!B62</f>
        <v>Question</v>
      </c>
      <c r="B44" s="93"/>
      <c r="C44" s="93"/>
      <c r="D44" s="97"/>
      <c r="E44" s="74" t="s">
        <v>331</v>
      </c>
      <c r="F44" s="94"/>
      <c r="G44" s="94"/>
      <c r="H44" s="94"/>
    </row>
    <row r="45" spans="1:10" ht="41">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27">
      <c r="A46" s="90" t="s">
        <v>0</v>
      </c>
      <c r="B46" s="90" t="str">
        <f>Declaration!G63</f>
        <v>https://www.qorvo.com/about-us/corporate-social-responsibility/our-program</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41">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41">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4">
      <c r="A50" s="90" t="str">
        <f ca="1">Declaration!B71</f>
        <v>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4">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41">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41">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41">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41">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41">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List'!AB$5:AB$2500,"Cobalt?*")&gt;0),0,1)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41"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41"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41"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7">
      <c r="A61" s="169" t="s">
        <v>1199</v>
      </c>
      <c r="B61" s="90"/>
      <c r="C61" s="169" t="str">
        <f ca="1">IF(F61=0,J61,IF(G61=0,I61,L61))</f>
        <v>Complete</v>
      </c>
      <c r="D61" s="96"/>
      <c r="E61" s="74"/>
      <c r="F61" s="95">
        <f ca="1">IF(COUNTIF('Smelter List'!$C:$C,"Smelter Not Listed")&gt;0,1,0)</f>
        <v>1</v>
      </c>
      <c r="G61" s="71">
        <f ca="1">SUM('Smelter List'!X5:X2498)</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4" thickBot="1">
      <c r="A65" s="19"/>
    </row>
  </sheetData>
  <sheetProtection password="C246" sheet="1" objects="1" scenarios="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8" priority="386" stopIfTrue="1">
      <formula>IF(F57=0,TRUE)</formula>
    </cfRule>
  </conditionalFormatting>
  <conditionalFormatting sqref="A5:A13">
    <cfRule type="expression" dxfId="47" priority="94" stopIfTrue="1">
      <formula>$F5=0</formula>
    </cfRule>
    <cfRule type="expression" dxfId="46" priority="95" stopIfTrue="1">
      <formula>AND($F5=1,$G5=0)</formula>
    </cfRule>
    <cfRule type="expression" dxfId="45" priority="96" stopIfTrue="1">
      <formula>AND($F5&lt;&gt;0,$G5&lt;&gt;0)</formula>
    </cfRule>
  </conditionalFormatting>
  <conditionalFormatting sqref="B56">
    <cfRule type="expression" dxfId="44" priority="92" stopIfTrue="1">
      <formula>$F56=0</formula>
    </cfRule>
  </conditionalFormatting>
  <conditionalFormatting sqref="D46">
    <cfRule type="expression" dxfId="43" priority="403" stopIfTrue="1">
      <formula>$H$46=0</formula>
    </cfRule>
  </conditionalFormatting>
  <conditionalFormatting sqref="B58">
    <cfRule type="expression" dxfId="42" priority="84" stopIfTrue="1">
      <formula>IF(F58=0,TRUE)</formula>
    </cfRule>
  </conditionalFormatting>
  <conditionalFormatting sqref="B59">
    <cfRule type="expression" dxfId="41" priority="80" stopIfTrue="1">
      <formula>IF(F59=0,TRUE)</formula>
    </cfRule>
  </conditionalFormatting>
  <conditionalFormatting sqref="B60:B61">
    <cfRule type="expression" dxfId="40" priority="76" stopIfTrue="1">
      <formula>IF(F60=0,TRUE)</formula>
    </cfRule>
  </conditionalFormatting>
  <conditionalFormatting sqref="A57:A61">
    <cfRule type="expression" dxfId="39" priority="59" stopIfTrue="1">
      <formula>C57="Not Required"</formula>
    </cfRule>
    <cfRule type="expression" dxfId="38"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7" priority="392" stopIfTrue="1">
      <formula>$F4=0</formula>
    </cfRule>
    <cfRule type="expression" dxfId="36" priority="393" stopIfTrue="1">
      <formula>$H4=0</formula>
    </cfRule>
    <cfRule type="expression" dxfId="35" priority="394" stopIfTrue="1">
      <formula>$H4=1</formula>
    </cfRule>
  </conditionalFormatting>
  <conditionalFormatting sqref="C61 A61">
    <cfRule type="expression" dxfId="34" priority="56" stopIfTrue="1">
      <formula>IF(AND($F$61=1,$G$61=1),TRUE,FALSE)</formula>
    </cfRule>
  </conditionalFormatting>
  <conditionalFormatting sqref="C20:C23">
    <cfRule type="expression" dxfId="33" priority="40" stopIfTrue="1">
      <formula>B15="No"</formula>
    </cfRule>
    <cfRule type="expression" dxfId="32" priority="41" stopIfTrue="1">
      <formula>OR(C20="Complete",C20="填写", C20="記入済",C20="완료",C20="Complétez",C20="Concluído",C20="Vollständig",C20="Completare",C20="Doldurun")</formula>
    </cfRule>
  </conditionalFormatting>
  <conditionalFormatting sqref="C40:C43">
    <cfRule type="expression" dxfId="31" priority="48" stopIfTrue="1">
      <formula>B15="No"</formula>
    </cfRule>
    <cfRule type="expression" dxfId="30" priority="49" stopIfTrue="1">
      <formula>OR(C40="Complete",C40="填写", C40="記入済",C40="완료",C40="Complétez",C40="Concluído",C40="Vollständig",C40="Completare",C40="Doldurun")</formula>
    </cfRule>
  </conditionalFormatting>
  <conditionalFormatting sqref="C35:C38">
    <cfRule type="expression" dxfId="29" priority="46" stopIfTrue="1">
      <formula>B15="No"</formula>
    </cfRule>
    <cfRule type="expression" dxfId="28" priority="47" stopIfTrue="1">
      <formula>OR(C35="Complete",C35="填写", C35="記入済",C35="완료",C35="Complétez",C35="Concluído",C35="Vollständig",C35="Completare",C35="Doldurun")</formula>
    </cfRule>
  </conditionalFormatting>
  <conditionalFormatting sqref="C30:C33">
    <cfRule type="expression" dxfId="27" priority="44" stopIfTrue="1">
      <formula>B15="No"</formula>
    </cfRule>
    <cfRule type="expression" dxfId="26" priority="45" stopIfTrue="1">
      <formula>OR(C30="Complete",C30="填写", C30="記入済",C30="완료",C30="Complétez",C30="Concluído",C30="Vollständig",C30="Completare",C30="Doldurun")</formula>
    </cfRule>
  </conditionalFormatting>
  <conditionalFormatting sqref="C25:C28">
    <cfRule type="expression" dxfId="25" priority="42" stopIfTrue="1">
      <formula>B15="No"</formula>
    </cfRule>
    <cfRule type="expression" dxfId="24" priority="43" stopIfTrue="1">
      <formula>OR(C25="Complete",C25="填写", C25="記入済",C25="완료",C25="Complétez",C25="Concluído",C25="Vollständig",C25="Completare",C25="Doldurun")</formula>
    </cfRule>
  </conditionalFormatting>
  <conditionalFormatting sqref="A58">
    <cfRule type="expression" dxfId="23" priority="38">
      <formula>IF(A58,"")=TRUE</formula>
    </cfRule>
  </conditionalFormatting>
  <conditionalFormatting sqref="C57">
    <cfRule type="expression" dxfId="22" priority="31" stopIfTrue="1">
      <formula>C57="Not Required"</formula>
    </cfRule>
    <cfRule type="expression" dxfId="21" priority="32" stopIfTrue="1">
      <formula>OR(C57="Complete",C57="填写", C57="記入済",C57="완료",C57="Complétez",C57="Concluído",C57="Vollständig",C57="Completare",C57="Doldurun")</formula>
    </cfRule>
  </conditionalFormatting>
  <conditionalFormatting sqref="C49">
    <cfRule type="expression" dxfId="20" priority="21" stopIfTrue="1">
      <formula>B15="No"</formula>
    </cfRule>
    <cfRule type="expression" dxfId="19" priority="22" stopIfTrue="1">
      <formula>OR(C49="Complete",C49="填写", C49="記入済",C49="완료",C49="Complétez",C49="Concluído",C49="Vollständig",C49="Completare",C49="Doldurun")</formula>
    </cfRule>
  </conditionalFormatting>
  <conditionalFormatting sqref="C51">
    <cfRule type="expression" dxfId="18" priority="19" stopIfTrue="1">
      <formula>B15="No"</formula>
    </cfRule>
    <cfRule type="expression" dxfId="17" priority="20" stopIfTrue="1">
      <formula>OR(C51="Complete",C51="填写", C51="記入済",C51="완료",C51="Complétez",C51="Concluído",C51="Vollständig",C51="Completare",C51="Doldurun")</formula>
    </cfRule>
  </conditionalFormatting>
  <conditionalFormatting sqref="C53">
    <cfRule type="expression" dxfId="16"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5" priority="52" stopIfTrue="1">
      <formula>OR(C48="Complete",C48="填写", C48="記入済",C48="완료",C48="Complétez",C48="Concluído",C48="Vollständig",C48="Completare",C48="Doldurun")</formula>
    </cfRule>
    <cfRule type="expression" dxfId="14" priority="16" stopIfTrue="1">
      <formula>B15="No"</formula>
    </cfRule>
  </conditionalFormatting>
  <conditionalFormatting sqref="C45">
    <cfRule type="expression" dxfId="13" priority="2" stopIfTrue="1">
      <formula>B15="No"</formula>
    </cfRule>
    <cfRule type="expression" dxfId="12" priority="15" stopIfTrue="1">
      <formula>OR(C45="Complete",C45="填写", C45="記入済",C45="완료",C45="Complétez",C45="Concluído",C45="Vollständig",C45="Completare",C45="Doldurun")</formula>
    </cfRule>
  </conditionalFormatting>
  <conditionalFormatting sqref="C47">
    <cfRule type="expression" dxfId="11" priority="13" stopIfTrue="1">
      <formula>B15="No"</formula>
    </cfRule>
    <cfRule type="expression" dxfId="10" priority="66" stopIfTrue="1">
      <formula>OR(C47="Complete",C47="填写", C47="記入済",C47="완료",C47="Complétez",C47="Concluído",C47="Vollständig",C47="Completare",C47="Doldurun")</formula>
    </cfRule>
  </conditionalFormatting>
  <conditionalFormatting sqref="C50">
    <cfRule type="expression" dxfId="9" priority="10" stopIfTrue="1">
      <formula>B15="No"</formula>
    </cfRule>
    <cfRule type="expression" dxfId="8" priority="11" stopIfTrue="1">
      <formula>OR(C50="Complete",C50="填写", C50="記入済",C50="완료",C50="Complétez",C50="Concluído",C50="Vollständig",C50="Completare",C50="Doldurun")</formula>
    </cfRule>
  </conditionalFormatting>
  <conditionalFormatting sqref="C54">
    <cfRule type="expression" dxfId="7" priority="7" stopIfTrue="1">
      <formula>B15="No"</formula>
    </cfRule>
    <cfRule type="expression" dxfId="6" priority="8" stopIfTrue="1">
      <formula>OR(C54="Complete",C54="填写", C54="記入済",C54="완료",C54="Complétez",C54="Concluído",C54="Vollständig",C54="Completare",C54="Doldurun")</formula>
    </cfRule>
  </conditionalFormatting>
  <conditionalFormatting sqref="C55">
    <cfRule type="expression" dxfId="5" priority="5" stopIfTrue="1">
      <formula>B15="No"</formula>
    </cfRule>
    <cfRule type="expression" dxfId="4"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orientation="portrait" r:id="rId1"/>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921875" defaultRowHeight="13.5"/>
  <cols>
    <col min="1" max="1" width="3.07421875" style="103" customWidth="1"/>
    <col min="2" max="2" width="39.921875" style="104" customWidth="1"/>
    <col min="3" max="3" width="39.921875" style="103" customWidth="1"/>
    <col min="4" max="4" width="58.921875" style="103" customWidth="1"/>
    <col min="5" max="5" width="1.69140625" style="103" customWidth="1"/>
    <col min="6" max="6" width="71.921875" customWidth="1"/>
    <col min="7" max="35" width="9" customWidth="1"/>
    <col min="36" max="16384" width="8.921875" style="21"/>
  </cols>
  <sheetData>
    <row r="1" spans="1:35" ht="34.5" customHeight="1" thickTop="1">
      <c r="A1" s="427" t="str">
        <f ca="1">OFFSET(L!$C$1,MATCH("Product List"&amp;ADDRESS(ROW(),COLUMN(),4),L!$A:$A,0)-1,SL,,)</f>
        <v>Completion required only if reporting level "Product (or List of Products)" selected on the 'Declaration' worksheet.</v>
      </c>
      <c r="B1" s="428"/>
      <c r="C1" s="428"/>
      <c r="D1" s="428"/>
      <c r="E1" s="126"/>
    </row>
    <row r="2" spans="1:35">
      <c r="A2" s="23"/>
      <c r="B2" s="128"/>
      <c r="C2" s="128"/>
      <c r="D2"/>
      <c r="E2" s="24"/>
    </row>
    <row r="3" spans="1:35">
      <c r="A3" s="23"/>
      <c r="B3" s="128"/>
      <c r="C3" s="128"/>
      <c r="D3" s="128"/>
      <c r="E3" s="24"/>
    </row>
    <row r="4" spans="1:35" ht="15.75" customHeight="1">
      <c r="A4" s="23"/>
      <c r="B4" s="426" t="s">
        <v>484</v>
      </c>
      <c r="C4" s="426"/>
      <c r="D4" s="426"/>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9" t="str">
        <f ca="1">OFFSET(L!$C$1,MATCH("General"&amp;"Cpy",L!$A:$A,0)-1,SL,,)</f>
        <v>© 2020 Responsible Minerals Initiative. All rights reserved.</v>
      </c>
      <c r="C1001" s="429"/>
      <c r="D1001" s="429"/>
      <c r="E1001" s="25"/>
    </row>
    <row r="1002" spans="1:35" ht="14" thickTop="1">
      <c r="D1002" s="105"/>
    </row>
  </sheetData>
  <sheetProtection password="C246" sheet="1" objects="1" scenarios="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1"/>
  <headerFooter>
    <oddHeader>&amp;R&amp;"Arial,Regular"&amp;09&amp;K000000Classification | &amp;K00A1E0PRIVATE</oddHeader>
    <oddFooter>&amp;CPage &amp;P of &amp;N&amp;R&amp;"Arial,Regular"&amp;09&amp;K000000©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M94"/>
  <sheetViews>
    <sheetView zoomScaleNormal="100" workbookViewId="0">
      <pane ySplit="4" topLeftCell="A5" activePane="bottomLeft" state="frozen"/>
      <selection activeCell="B24" sqref="B24:J24"/>
      <selection pane="bottomLeft" sqref="A1:G1"/>
    </sheetView>
  </sheetViews>
  <sheetFormatPr defaultColWidth="8.921875" defaultRowHeight="13.5"/>
  <cols>
    <col min="1" max="1" width="9.07421875" style="202" bestFit="1" customWidth="1"/>
    <col min="2" max="2" width="42.921875" style="202" customWidth="1"/>
    <col min="3" max="3" width="40.07421875" style="202" customWidth="1"/>
    <col min="4" max="4" width="22.921875" style="202" customWidth="1"/>
    <col min="5" max="5" width="12.69140625" style="202" customWidth="1"/>
    <col min="6" max="6" width="12.69140625" style="203" customWidth="1"/>
    <col min="7" max="7" width="15.23046875" style="202" customWidth="1"/>
    <col min="8" max="8" width="23.921875" style="202" customWidth="1"/>
    <col min="9" max="9" width="28.07421875" style="202" customWidth="1"/>
    <col min="10" max="10" width="38.69140625" style="202" hidden="1" customWidth="1"/>
    <col min="11" max="11" width="24.07421875" style="202" hidden="1" customWidth="1"/>
    <col min="12" max="12" width="17.4609375" style="202" customWidth="1"/>
    <col min="13" max="13" width="16.07421875" style="202" customWidth="1"/>
    <col min="14" max="16384" width="8.921875" style="202"/>
  </cols>
  <sheetData>
    <row r="1" spans="1:13" ht="180" customHeight="1">
      <c r="A1" s="43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0"/>
      <c r="C1" s="430"/>
      <c r="D1" s="430"/>
      <c r="E1" s="430"/>
      <c r="F1" s="430"/>
      <c r="G1" s="430"/>
    </row>
    <row r="2" spans="1:13">
      <c r="A2" s="431"/>
      <c r="B2" s="431"/>
      <c r="C2" s="431"/>
      <c r="D2" s="431"/>
      <c r="E2" s="431"/>
      <c r="F2" s="431"/>
      <c r="G2" s="431"/>
      <c r="H2" s="431"/>
      <c r="I2" s="431"/>
    </row>
    <row r="3" spans="1:13">
      <c r="A3" s="431"/>
      <c r="B3" s="431"/>
      <c r="C3" s="431"/>
      <c r="D3" s="431"/>
      <c r="E3" s="431"/>
      <c r="F3" s="431"/>
      <c r="G3" s="431"/>
      <c r="H3" s="431"/>
      <c r="I3" s="431"/>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password="C246" sheet="1" objects="1" scenarios="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2" priority="10" stopIfTrue="1" operator="equal">
      <formula>"Yes"</formula>
    </cfRule>
  </conditionalFormatting>
  <pageMargins left="0.75" right="0.75" top="1" bottom="1" header="0.3" footer="0.3"/>
  <pageSetup orientation="portrait" r:id="rId1"/>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M286"/>
  <sheetViews>
    <sheetView topLeftCell="B109" zoomScale="70" zoomScaleNormal="70" workbookViewId="0">
      <selection activeCell="F127" sqref="F127"/>
    </sheetView>
  </sheetViews>
  <sheetFormatPr defaultColWidth="8.69140625" defaultRowHeight="14"/>
  <cols>
    <col min="1" max="1" width="14.69140625" style="148" customWidth="1"/>
    <col min="2" max="2" width="14" style="148" customWidth="1"/>
    <col min="3" max="3" width="6.07421875" style="148" customWidth="1"/>
    <col min="4" max="4" width="50.921875" style="148" customWidth="1"/>
    <col min="5" max="5" width="45.921875" style="255" customWidth="1"/>
    <col min="6" max="6" width="61.61328125" style="149" customWidth="1"/>
    <col min="7" max="7" width="61.61328125" style="148" customWidth="1"/>
    <col min="8" max="11" width="40" style="148" customWidth="1"/>
    <col min="12" max="12" width="40" style="171" customWidth="1"/>
    <col min="13" max="13" width="40" style="244" customWidth="1"/>
    <col min="14" max="16384" width="8.69140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4.5">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67.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4">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4">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4">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4">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4.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08">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0.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4.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0.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0.5">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4">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2">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1.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4">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3">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29.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5.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7">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3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16">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29.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391.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48.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3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43">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83.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56.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4.5">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1">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1.5">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4.5">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7.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4">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4.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08">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48.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4.5">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7.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7.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7.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21.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16">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43">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6">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4">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43">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4">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16">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89">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4">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08">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1">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5.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29.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67.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89">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75.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1">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2">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0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7.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1.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51">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37.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2">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08">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4">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8">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1">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7">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7">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0.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0.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0.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0.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7.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08">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4">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7.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7.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1">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9">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08">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4.5">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08">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1.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7.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1">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4">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14.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14.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14.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14.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14.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9">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9">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14.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0.5">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4">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4">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0.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7">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67.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6">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0.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0.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0.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0.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0.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4">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4">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0.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4">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4">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0.5">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4">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1">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1">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1">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1">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1">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1">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1">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1">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4">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4">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4">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4">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7.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7.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7.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7.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4">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4">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4">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4">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7.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7.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1">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4">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08">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67.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7.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4">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4">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4">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4">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4">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4">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4">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4">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0.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4">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1">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81">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0.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1">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sheetProtection password="C246" sheet="1" objects="1" scenarios="1"/>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503CED90-4EC8-40A5-8D91-FCEDF65301B0}"/>
    </customSheetView>
    <customSheetView guid="{4BDF1A28-30D5-449D-B20E-D6C97EF9FAE1}" showAutoFilter="1">
      <selection activeCell="C174" sqref="C174"/>
      <pageMargins left="0.75" right="0.75" top="1" bottom="1" header="0.3" footer="0.3"/>
      <pageSetup paperSize="9" orientation="portrait"/>
      <autoFilter ref="B1:N1" xr:uid="{FEE37E7B-8643-4AA4-8715-41F545BA0413}"/>
    </customSheetView>
  </customSheetViews>
  <phoneticPr fontId="86" type="noConversion"/>
  <pageMargins left="0.75" right="0.75" top="1" bottom="1" header="0.3" footer="0.3"/>
  <pageSetup paperSize="9" orientation="portrait" r:id="rId1"/>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45LzIxLzIwMjEgMzoxMjo0MC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4.xml><?xml version="1.0" encoding="utf-8"?>
<ds:datastoreItem xmlns:ds="http://schemas.openxmlformats.org/officeDocument/2006/customXml" ds:itemID="{18E65844-BF6F-4973-A395-42CEC5302C77}">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ED693778-C10E-46D4-A25A-9B890663D1C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Ashlee Raulston</cp:lastModifiedBy>
  <cp:lastPrinted>2015-04-21T20:47:43Z</cp:lastPrinted>
  <dcterms:created xsi:type="dcterms:W3CDTF">2010-06-21T21:00:23Z</dcterms:created>
  <dcterms:modified xsi:type="dcterms:W3CDTF">2021-09-21T15:13:38Z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y fmtid="{D5CDD505-2E9C-101B-9397-08002B2CF9AE}" pid="4" name="docIndexRef">
    <vt:lpwstr>2e2ec81f-a29d-4147-a2cf-424e1ac6d16b</vt:lpwstr>
  </property>
  <property fmtid="{D5CDD505-2E9C-101B-9397-08002B2CF9AE}" pid="5"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6"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7" name="bjDocumentSecurityLabel">
    <vt:lpwstr>PRIVATE</vt:lpwstr>
  </property>
  <property fmtid="{D5CDD505-2E9C-101B-9397-08002B2CF9AE}" pid="8" name="bjSaver">
    <vt:lpwstr>h7EcjRmYUrnLPdUfZxbIEU0dmwNDFuc1</vt:lpwstr>
  </property>
  <property fmtid="{D5CDD505-2E9C-101B-9397-08002B2CF9AE}" pid="9" name="bjClsUserRVM">
    <vt:lpwstr>[]</vt:lpwstr>
  </property>
  <property fmtid="{D5CDD505-2E9C-101B-9397-08002B2CF9AE}" pid="10" name="bjLabelHistoryID">
    <vt:lpwstr>{18E65844-BF6F-4973-A395-42CEC5302C77}</vt:lpwstr>
  </property>
  <property fmtid="{D5CDD505-2E9C-101B-9397-08002B2CF9AE}" pid="11" name="bjRightHeaderLabel-first">
    <vt:lpwstr>&amp;"Arial,Regular"&amp;09&amp;K000000Classification | &amp;K00A1E0PRIVATE</vt:lpwstr>
  </property>
  <property fmtid="{D5CDD505-2E9C-101B-9397-08002B2CF9AE}" pid="12" name="bjCentreFooterLabel-first">
    <vt:lpwstr>&amp;"Arial,Regular"&amp;09&amp;K000000© 2021 Qorvo US, Inc.
Qorvo Confidential &amp; Proprietary Information</vt:lpwstr>
  </property>
  <property fmtid="{D5CDD505-2E9C-101B-9397-08002B2CF9AE}" pid="13" name="bjRightHeaderLabel-even">
    <vt:lpwstr>&amp;"Arial,Regular"&amp;09&amp;K000000Classification | &amp;K00A1E0PRIVATE</vt:lpwstr>
  </property>
  <property fmtid="{D5CDD505-2E9C-101B-9397-08002B2CF9AE}" pid="14" name="bjCentreFooterLabel-even">
    <vt:lpwstr>&amp;"Arial,Regular"&amp;09&amp;K000000© 2021 Qorvo US, Inc.
Qorvo Confidential &amp; Proprietary Information</vt:lpwstr>
  </property>
  <property fmtid="{D5CDD505-2E9C-101B-9397-08002B2CF9AE}" pid="15" name="bjRightHeaderLabel">
    <vt:lpwstr>&amp;"Arial,Regular"&amp;09&amp;K000000Classification | &amp;K00A1E0PRIVATE</vt:lpwstr>
  </property>
  <property fmtid="{D5CDD505-2E9C-101B-9397-08002B2CF9AE}" pid="16" name="bjCentreFooterLabel">
    <vt:lpwstr>&amp;"Arial,Regular"&amp;09&amp;K000000© 2021 Qorvo US, Inc.
Qorvo Confidential &amp; Proprietary Information</vt:lpwstr>
  </property>
  <property fmtid="{D5CDD505-2E9C-101B-9397-08002B2CF9AE}" pid="17" name="bjRightFooterLabel">
    <vt:lpwstr>&amp;"Arial,Regular"&amp;09&amp;K000000© 2021 Qorvo US, Inc.
Qorvo Confidential &amp; Proprietary Information</vt:lpwstr>
  </property>
</Properties>
</file>